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נספח 1 - סך התשלומים ששולמו" sheetId="1" r:id="rId1"/>
    <sheet name="נספח 1- פיצויים בני 50-60" sheetId="2" r:id="rId2"/>
    <sheet name="נספח 1 - פיצויים בני 50 ומטה" sheetId="3" r:id="rId3"/>
    <sheet name="נספח 1 -פיצויים בני 60 ומעלה" sheetId="4" r:id="rId4"/>
    <sheet name="נספח 2 - עמלות והוצאות" sheetId="5" r:id="rId5"/>
    <sheet name="נספח 2- פיצויים בני 50-60" sheetId="6" state="hidden" r:id="rId6"/>
    <sheet name="נספח 2 - פיצויים בני 50 ומטה" sheetId="7" state="hidden" r:id="rId7"/>
    <sheet name="נספח 2 - פיצויים בני 60 ומעלה" sheetId="8" state="hidden" r:id="rId8"/>
    <sheet name="נספח 3 - עמלות ניהול חיצוני" sheetId="9" r:id="rId9"/>
    <sheet name="נספח 3 - פיצויים בני 50-60" sheetId="10" state="hidden" r:id="rId10"/>
    <sheet name="נספח 3 - פיצויים בני 50 ומטה" sheetId="11" state="hidden" r:id="rId11"/>
    <sheet name="נספח 3 - פיצויים בני 60 ומעלה" sheetId="12" state="hidden" r:id="rId12"/>
  </sheets>
  <definedNames/>
  <calcPr fullCalcOnLoad="1"/>
</workbook>
</file>

<file path=xl/sharedStrings.xml><?xml version="1.0" encoding="utf-8"?>
<sst xmlns="http://schemas.openxmlformats.org/spreadsheetml/2006/main" count="629" uniqueCount="181">
  <si>
    <t xml:space="preserve"> עיריית תל אביב - נספח 1</t>
  </si>
  <si>
    <t>לשנה המסתיימת ביום: 31/12/2017</t>
  </si>
  <si>
    <t>תאור</t>
  </si>
  <si>
    <t>אלפי ש''ח</t>
  </si>
  <si>
    <t>שיעור אחזקה</t>
  </si>
  <si>
    <t>שווי בשקלים</t>
  </si>
  <si>
    <t>1. סה"כ עמלות קניה ומכירה</t>
  </si>
  <si>
    <t>א. סך עמלות קניה ומכירה לצדדים קשורים</t>
  </si>
  <si>
    <t>ב. סך עמלות קניה ומכירה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</si>
  <si>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</si>
  <si>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</si>
  <si>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</si>
  <si>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מהשקעות לא סחירות</t>
  </si>
  <si>
    <t>א. סך הוצאות הנובעות מהשקעה בני"ע לא סחירים שאינם לצורך מימון פרויקטים</t>
  </si>
  <si>
    <t>ב. סך הוצאות הנובעות ממימון פרויקטים לתשתיות</t>
  </si>
  <si>
    <t>ג. סך הוצאות הנובעות מהשקעה בזכויות מקרקעין</t>
  </si>
  <si>
    <t>4. 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</si>
  <si>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</si>
  <si>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</si>
  <si>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השקעות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</si>
  <si>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</si>
  <si>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</si>
  <si>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</si>
  <si>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</si>
  <si>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</si>
  <si>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</si>
  <si>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</si>
  <si>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</si>
  <si>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הכול הוצאות ישירות</t>
  </si>
  <si>
    <t>7. שיעור הוצאות ישירות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</si>
  <si>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</si>
  <si>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</si>
  <si>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סך הכל נכסים לסוף תקופה</t>
  </si>
  <si>
    <t>סך הכל נכסים לסוף שנה קודמת</t>
  </si>
  <si>
    <t xml:space="preserve"> קופה 1745 מרכז עירית ת"א פיצויים+חיצוני   מספר אישור: 891 סך התשלומים ששולמו בגין כל סוג של הוצאה ישירה לשנה המסתיימת ביום: 31/12/2017 נספח 1 </t>
  </si>
  <si>
    <t>קוד לאוצר</t>
  </si>
  <si>
    <t>YT100</t>
  </si>
  <si>
    <t>YT101</t>
  </si>
  <si>
    <t>YT102</t>
  </si>
  <si>
    <t>YT103</t>
  </si>
  <si>
    <t>YT104</t>
  </si>
  <si>
    <t>YT105</t>
  </si>
  <si>
    <t>YT106</t>
  </si>
  <si>
    <t>YT107</t>
  </si>
  <si>
    <t>YT108</t>
  </si>
  <si>
    <t>YT109</t>
  </si>
  <si>
    <t>YT110</t>
  </si>
  <si>
    <t>YT111</t>
  </si>
  <si>
    <t>YT112</t>
  </si>
  <si>
    <t>YT113</t>
  </si>
  <si>
    <t>YT114</t>
  </si>
  <si>
    <t>YT115</t>
  </si>
  <si>
    <t>YT116</t>
  </si>
  <si>
    <t>YT117</t>
  </si>
  <si>
    <t>YT118</t>
  </si>
  <si>
    <t>YT119</t>
  </si>
  <si>
    <t>YT120</t>
  </si>
  <si>
    <t xml:space="preserve">קופה 23111 ח.לנ.ק"ת של עריית ת"א פיצויים מסלול לבני 50 ומטה   מספר אישור: 891 סך התשלומים ששולמו בגין כל סוג של הוצאה ישירה לשנה המסתיימת ביום: 31/12/2017 נספח 1 </t>
  </si>
  <si>
    <t xml:space="preserve">קופה 23129 חברה לנ.ק"ת של ע.ת"א פיצויים מ.לבני 60 ומעלה אמבן   מספר אישור: 891 סך התשלומים ששולמו בגין כל סוג של הוצאה ישירה לשנה המסתיימת ביום: 31/12/2017 נספח 1 </t>
  </si>
  <si>
    <t>עיריית תל אביב מצרפי - נספח 2</t>
  </si>
  <si>
    <t>ברוקרז-עמלות קניה ומכירה בגין עסקאות בני"ע סחירים</t>
  </si>
  <si>
    <t>צדדים קשורים</t>
  </si>
  <si>
    <t>פרוט צדדים קשורים - ברוקרים</t>
  </si>
  <si>
    <t>סה"כ לצדדים קשורים</t>
  </si>
  <si>
    <t>צדדים שאינם קשורים</t>
  </si>
  <si>
    <t>פועלים סהר</t>
  </si>
  <si>
    <t>MERRILL LYNCH</t>
  </si>
  <si>
    <t>JP Morgan</t>
  </si>
  <si>
    <t>Excelence Nessuah</t>
  </si>
  <si>
    <t>OSCAR GRUSS &amp; SON INC</t>
  </si>
  <si>
    <t>בנק הפועלים</t>
  </si>
  <si>
    <t>בנק לאומי</t>
  </si>
  <si>
    <t>CIBC/WORLD</t>
  </si>
  <si>
    <t>Camalia capital market</t>
  </si>
  <si>
    <t>IBI Brokerage</t>
  </si>
  <si>
    <t>PSAGOT Global</t>
  </si>
  <si>
    <t>HSBC Bank</t>
  </si>
  <si>
    <t>הבנק הבינלאומי</t>
  </si>
  <si>
    <t>קרנות השקעה</t>
  </si>
  <si>
    <t>בנק דיסקונט</t>
  </si>
  <si>
    <t>אי.בי.אי</t>
  </si>
  <si>
    <t>בנק מזרחי</t>
  </si>
  <si>
    <t>פסגות אופק</t>
  </si>
  <si>
    <t>אקסלנס נשואה</t>
  </si>
  <si>
    <t>בנק אגוד</t>
  </si>
  <si>
    <t>בנק ירושלים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</si>
  <si>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</si>
  <si>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</si>
  <si>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</si>
  <si>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</si>
  <si>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</si>
  <si>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</si>
  <si>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</si>
  <si>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</si>
  <si>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</si>
  <si>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</si>
  <si>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</si>
  <si>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</si>
  <si>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הוצאות הנובעות מהשקעה בזכויות במקרקעין</t>
  </si>
  <si>
    <t>הוצאה הנובעת בעד ניהול תביעה או תובנה</t>
  </si>
  <si>
    <t>סך הוצאות הנובעות בעד ניהול תביעה או תובנה</t>
  </si>
  <si>
    <t>הוצאה הנובעת ממתן משכנתא</t>
  </si>
  <si>
    <t>סך הוצאות בעד מתן משכנתאות</t>
  </si>
  <si>
    <t>סך הכול עמלות והוצאות</t>
  </si>
  <si>
    <t xml:space="preserve"> קופה 1745 מרכז עירית ת"א פיצויים+חיצוני   מספר אישור: 891 סך התשלומים ששולמו בגין כל סוג של הוצאה ישירה לשנה המסתיימת ביום: 31/12/2017 נספח 2 </t>
  </si>
  <si>
    <t xml:space="preserve">                     </t>
  </si>
  <si>
    <t xml:space="preserve">       </t>
  </si>
  <si>
    <t xml:space="preserve"> קופה 23111 ח.לנ.ק"ת של עריית ת"א פיצויים מסלול לבני 50 ומטה   מספר אישור: 891 סך התשלומים ששולמו בגין כל סוג של הוצאה ישירה לשנה המסתיימת ביום: 31/12/2017 נספח 2 </t>
  </si>
  <si>
    <t xml:space="preserve"> קופה 23129 חברה לנ.ק"ת של ע.ת"א פיצויים מ.לבני 60 ומעלה אמבן   מספר אישור: 891 סך התשלומים ששולמו בגין כל סוג של הוצאה ישירה לשנה המסתיימת ביום: 31/12/2017 נספח 2 </t>
  </si>
  <si>
    <t xml:space="preserve"> עיריית תל אביב מצרפי - נספח 3</t>
  </si>
  <si>
    <t>תשלום הנובע מהשקעה בקרנות השקעה בישראלים</t>
  </si>
  <si>
    <t>אלקטרה</t>
  </si>
  <si>
    <t>פורמה</t>
  </si>
  <si>
    <t xml:space="preserve">טוליפ </t>
  </si>
  <si>
    <t>קרן נוקד אקוויטי</t>
  </si>
  <si>
    <t>אלפא הזדמנויות</t>
  </si>
  <si>
    <t>ברוש</t>
  </si>
  <si>
    <t>סך תשלומים הנובעים מהשקעה בקרנות השקעה בישראלים</t>
  </si>
  <si>
    <t>תשלום הנובע מהשקעה בקרנות השקעה בחו"ל</t>
  </si>
  <si>
    <t>ALTO II</t>
  </si>
  <si>
    <t>ALTO III</t>
  </si>
  <si>
    <t>AMI אייפקס</t>
  </si>
  <si>
    <t>SOMV</t>
  </si>
  <si>
    <t>ISF 2</t>
  </si>
  <si>
    <t>גייטווד</t>
  </si>
  <si>
    <t>קרן רוטשילד</t>
  </si>
  <si>
    <t>פאי</t>
  </si>
  <si>
    <t>IBI CCF</t>
  </si>
  <si>
    <t>קומריט</t>
  </si>
  <si>
    <t>סך תשלומים הנובעים מהשקעה בקרנות השקעה בחו"ל</t>
  </si>
  <si>
    <t>תשלום למנהל תיקים ישראלי</t>
  </si>
  <si>
    <t>סך תשלומים למנהלי תיקים ישראליים</t>
  </si>
  <si>
    <t>תשלום למנהל תיקים זר</t>
  </si>
  <si>
    <t>סך תשלומים למנהלי תיקים זרים</t>
  </si>
  <si>
    <t>תשלום בגין השקעה בקרנות נאמנות</t>
  </si>
  <si>
    <t>קרן נאמנות ישראלים</t>
  </si>
  <si>
    <t>פרוט קרנות נאמנות ישראלי</t>
  </si>
  <si>
    <t>סה"כ קרן נאמנות ישראלים</t>
  </si>
  <si>
    <t>קרן חוץ</t>
  </si>
  <si>
    <t>פרוט קרנות נאמנות חו"ל</t>
  </si>
  <si>
    <t>סה"כ קרנות נאמנות חוץ</t>
  </si>
  <si>
    <t>סך תשלומים בגין השקעה בקרנות נאמנות</t>
  </si>
  <si>
    <t>תשלום בגין השקעה בתעודות סל</t>
  </si>
  <si>
    <t>תעודות סל ישראלים</t>
  </si>
  <si>
    <t>פסגות תעודות סל</t>
  </si>
  <si>
    <t>תכלית תעודת סל</t>
  </si>
  <si>
    <t>הראל סל</t>
  </si>
  <si>
    <t>סה"כ תעודות סל ישראלים</t>
  </si>
  <si>
    <t>תעודות סל זרה</t>
  </si>
  <si>
    <t>FINANCIAL SELECT SECTOR S</t>
  </si>
  <si>
    <t>PIMCO SHRT HIYI CORP-USD</t>
  </si>
  <si>
    <t>LYX ETF CAC 40 DR D-EUR</t>
  </si>
  <si>
    <t>INDUSTRIAL SELECT SECT SP</t>
  </si>
  <si>
    <t>ISHARES CORE DAX UCITS ET</t>
  </si>
  <si>
    <t>GLOBAL X MSCI COLOMBIA ET</t>
  </si>
  <si>
    <t>VANECK VECTORS RUSSIA ETF</t>
  </si>
  <si>
    <t>VANECK VECTORS PHARMACEUT</t>
  </si>
  <si>
    <t>TECHNOLOGY SELECT SECT SP</t>
  </si>
  <si>
    <t>SPDR S&amp;P 500 ETF TRUST</t>
  </si>
  <si>
    <t>ISHARES EURO STOXX50 UCIT</t>
  </si>
  <si>
    <t>VANGUARD S&amp;P 500 ETF</t>
  </si>
  <si>
    <t>SPDR S&amp;P INSURANCE ETF</t>
  </si>
  <si>
    <t>SPDR S&amp;P REGIONAL BANKING</t>
  </si>
  <si>
    <t>VANGUARD FTSE EMERGING MA</t>
  </si>
  <si>
    <t>ISHARES MSCI MEXICO CAPPE</t>
  </si>
  <si>
    <t>ISHARES TRANSPORTATION AV</t>
  </si>
  <si>
    <t>ISHARES U.S. HOME CONSTRU</t>
  </si>
  <si>
    <t>ISHARES MSCI JAPAN ETF</t>
  </si>
  <si>
    <t>ISHARES NASDAQ BIOTECHNOL</t>
  </si>
  <si>
    <t>ISHARES RUSSELL 2000 ETF</t>
  </si>
  <si>
    <t>POWERSHARES QQQ TRUST SER</t>
  </si>
  <si>
    <t>סה"כ תעודות סל זרות</t>
  </si>
  <si>
    <t>סך תשלומים בגין השקעה בתעודות סל</t>
  </si>
  <si>
    <t>סך הכול עמלות ניהול חיצוני</t>
  </si>
  <si>
    <t xml:space="preserve"> קופה 1745 מרכז עירית ת"א פיצויים+חיצוני   מספר אישור: 891 סך התשלומים ששולמו בגין כל סוג של הוצאה ישירה לשנה המסתיימת ביום: 31/12/2017 נספח 3 </t>
  </si>
  <si>
    <t xml:space="preserve"> קופה 23111 ח.לנ.ק"ת של עריית ת"א פיצויים מסלול לבני 50 ומטה   מספר אישור: 891 סך התשלומים ששולמו בגין כל סוג של הוצאה ישירה לשנה המסתיימת ביום: 31/12/2017 נספח 2</t>
  </si>
  <si>
    <t>פרוט מהשקעות בקרנות השקעה בישראל</t>
  </si>
  <si>
    <t>פרוט מהשקעות בקרנות השקעה בחו"ל</t>
  </si>
  <si>
    <t>פרוט תעודות סל ישראלי</t>
  </si>
  <si>
    <t>פרוט תעודות סל חו"ל</t>
  </si>
  <si>
    <t xml:space="preserve"> קופה 23129 חברה לנ.ק"ת של ע.ת"א פיצויים מ.לבני 60 ומעלה אמבן   מספר אישור: 891 סך התשלומים ששולמו בגין כל סוג של הוצאה ישירה לשנה המסתיימת ביום: 31/12/2017 נספח 3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</si>
</sst>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0%"/>
    <numFmt numFmtId="167" formatCode="0.0000%"/>
    <numFmt numFmtId="168" formatCode="0.00"/>
    <numFmt numFmtId="169" formatCode="0.00%"/>
  </numFmts>
  <fonts count="3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39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readingOrder="2"/>
    </xf>
    <xf numFmtId="164" fontId="2" fillId="2" borderId="0" xfId="0" applyFont="1" applyFill="1" applyAlignment="1">
      <alignment horizontal="right" readingOrder="2"/>
    </xf>
    <xf numFmtId="165" fontId="0" fillId="2" borderId="0" xfId="15" applyFont="1" applyFill="1" applyBorder="1" applyAlignment="1" applyProtection="1">
      <alignment readingOrder="2"/>
      <protection/>
    </xf>
    <xf numFmtId="164" fontId="0" fillId="2" borderId="0" xfId="0" applyFill="1" applyAlignment="1">
      <alignment readingOrder="2"/>
    </xf>
    <xf numFmtId="164" fontId="2" fillId="0" borderId="0" xfId="0" applyFont="1" applyAlignment="1">
      <alignment horizontal="right" readingOrder="2"/>
    </xf>
    <xf numFmtId="165" fontId="2" fillId="0" borderId="0" xfId="15" applyFont="1" applyFill="1" applyBorder="1" applyAlignment="1" applyProtection="1">
      <alignment readingOrder="2"/>
      <protection/>
    </xf>
    <xf numFmtId="167" fontId="2" fillId="0" borderId="0" xfId="19" applyNumberFormat="1" applyFont="1" applyFill="1" applyBorder="1" applyAlignment="1" applyProtection="1">
      <alignment readingOrder="2"/>
      <protection/>
    </xf>
    <xf numFmtId="165" fontId="0" fillId="0" borderId="0" xfId="0" applyNumberFormat="1" applyAlignment="1">
      <alignment readingOrder="2"/>
    </xf>
    <xf numFmtId="167" fontId="2" fillId="2" borderId="0" xfId="19" applyNumberFormat="1" applyFont="1" applyFill="1" applyBorder="1" applyAlignment="1" applyProtection="1">
      <alignment readingOrder="2"/>
      <protection/>
    </xf>
    <xf numFmtId="165" fontId="0" fillId="2" borderId="0" xfId="0" applyNumberFormat="1" applyFill="1" applyAlignment="1">
      <alignment readingOrder="2"/>
    </xf>
    <xf numFmtId="165" fontId="2" fillId="2" borderId="0" xfId="15" applyFont="1" applyFill="1" applyBorder="1" applyAlignment="1" applyProtection="1">
      <alignment readingOrder="2"/>
      <protection/>
    </xf>
    <xf numFmtId="165" fontId="0" fillId="0" borderId="0" xfId="15" applyFont="1" applyFill="1" applyBorder="1" applyAlignment="1" applyProtection="1">
      <alignment readingOrder="2"/>
      <protection/>
    </xf>
    <xf numFmtId="165" fontId="2" fillId="0" borderId="0" xfId="15" applyFont="1" applyFill="1" applyBorder="1" applyAlignment="1" applyProtection="1">
      <alignment/>
      <protection/>
    </xf>
    <xf numFmtId="164" fontId="2" fillId="0" borderId="0" xfId="0" applyFont="1" applyAlignment="1">
      <alignment readingOrder="2"/>
    </xf>
    <xf numFmtId="168" fontId="0" fillId="0" borderId="0" xfId="19" applyNumberFormat="1" applyFont="1" applyFill="1" applyBorder="1" applyAlignment="1" applyProtection="1">
      <alignment/>
      <protection/>
    </xf>
    <xf numFmtId="164" fontId="2" fillId="0" borderId="0" xfId="0" applyFont="1" applyBorder="1" applyAlignment="1">
      <alignment horizontal="right" readingOrder="2"/>
    </xf>
    <xf numFmtId="164" fontId="0" fillId="0" borderId="0" xfId="0" applyAlignment="1">
      <alignment horizontal="right" readingOrder="2"/>
    </xf>
    <xf numFmtId="167" fontId="0" fillId="0" borderId="0" xfId="19" applyNumberFormat="1" applyFont="1" applyFill="1" applyBorder="1" applyAlignment="1" applyProtection="1">
      <alignment readingOrder="2"/>
      <protection/>
    </xf>
    <xf numFmtId="167" fontId="0" fillId="2" borderId="0" xfId="19" applyNumberFormat="1" applyFont="1" applyFill="1" applyBorder="1" applyAlignment="1" applyProtection="1">
      <alignment readingOrder="2"/>
      <protection/>
    </xf>
    <xf numFmtId="164" fontId="2" fillId="0" borderId="0" xfId="0" applyFont="1" applyAlignment="1">
      <alignment/>
    </xf>
    <xf numFmtId="165" fontId="0" fillId="0" borderId="0" xfId="15" applyFont="1" applyFill="1" applyBorder="1" applyAlignment="1" applyProtection="1">
      <alignment/>
      <protection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9" fontId="0" fillId="0" borderId="0" xfId="19" applyNumberFormat="1" applyFont="1" applyFill="1" applyBorder="1" applyAlignment="1" applyProtection="1">
      <alignment/>
      <protection/>
    </xf>
    <xf numFmtId="164" fontId="2" fillId="2" borderId="0" xfId="0" applyFont="1" applyFill="1" applyAlignment="1">
      <alignment horizontal="right"/>
    </xf>
    <xf numFmtId="165" fontId="2" fillId="2" borderId="0" xfId="15" applyFont="1" applyFill="1" applyBorder="1" applyAlignment="1" applyProtection="1">
      <alignment/>
      <protection/>
    </xf>
    <xf numFmtId="169" fontId="2" fillId="2" borderId="0" xfId="19" applyNumberFormat="1" applyFont="1" applyFill="1" applyBorder="1" applyAlignment="1" applyProtection="1">
      <alignment/>
      <protection/>
    </xf>
    <xf numFmtId="169" fontId="2" fillId="0" borderId="0" xfId="19" applyNumberFormat="1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4" fontId="2" fillId="0" borderId="0" xfId="0" applyFont="1" applyBorder="1" applyAlignment="1">
      <alignment horizontal="right"/>
    </xf>
    <xf numFmtId="165" fontId="0" fillId="0" borderId="0" xfId="15" applyFont="1" applyFill="1" applyBorder="1" applyAlignment="1" applyProtection="1">
      <alignment horizontal="right"/>
      <protection/>
    </xf>
    <xf numFmtId="164" fontId="0" fillId="0" borderId="0" xfId="21" applyFont="1" applyAlignment="1">
      <alignment horizontal="right"/>
      <protection/>
    </xf>
    <xf numFmtId="165" fontId="1" fillId="0" borderId="0" xfId="15" applyFont="1" applyFill="1" applyBorder="1" applyAlignment="1" applyProtection="1">
      <alignment/>
      <protection/>
    </xf>
    <xf numFmtId="167" fontId="0" fillId="0" borderId="0" xfId="19" applyNumberFormat="1" applyFont="1" applyFill="1" applyBorder="1" applyAlignment="1" applyProtection="1">
      <alignment/>
      <protection/>
    </xf>
    <xf numFmtId="167" fontId="2" fillId="0" borderId="0" xfId="19" applyNumberFormat="1" applyFont="1" applyFill="1" applyBorder="1" applyAlignment="1" applyProtection="1">
      <alignment/>
      <protection/>
    </xf>
    <xf numFmtId="164" fontId="0" fillId="0" borderId="0" xfId="0" applyFont="1" applyAlignment="1">
      <alignment horizontal="right"/>
    </xf>
    <xf numFmtId="167" fontId="2" fillId="2" borderId="0" xfId="19" applyNumberFormat="1" applyFont="1" applyFill="1" applyBorder="1" applyAlignment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Normal 2 2" xfId="22"/>
    <cellStyle name="Normal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G41"/>
  <sheetViews>
    <sheetView rightToLeft="1" tabSelected="1" zoomScale="80" zoomScaleNormal="80" workbookViewId="0" topLeftCell="A1">
      <selection activeCell="A36" sqref="A36"/>
    </sheetView>
  </sheetViews>
  <sheetFormatPr defaultColWidth="9.00390625" defaultRowHeight="14.25"/>
  <cols>
    <col min="1" max="1" width="123.125" style="0" customWidth="1"/>
    <col min="2" max="2" width="16.125" style="0" customWidth="1"/>
    <col min="3" max="3" width="19.625" style="0" customWidth="1"/>
    <col min="4" max="4" width="15.625" style="0" hidden="1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4" ht="14.25">
      <c r="A3" s="2" t="s">
        <v>2</v>
      </c>
      <c r="B3" s="2" t="s">
        <v>3</v>
      </c>
      <c r="C3" s="2" t="s">
        <v>4</v>
      </c>
      <c r="D3" s="2" t="s">
        <v>5</v>
      </c>
    </row>
    <row r="4" spans="1:4" ht="15">
      <c r="A4" s="3" t="s">
        <v>6</v>
      </c>
      <c r="B4" s="4"/>
      <c r="C4" s="5"/>
      <c r="D4" s="5"/>
    </row>
    <row r="5" spans="1:4" ht="15">
      <c r="A5" s="6" t="s">
        <v>7</v>
      </c>
      <c r="B5" s="7">
        <f>'נספח 2- פיצויים בני 50-60'!B8</f>
        <v>0</v>
      </c>
      <c r="C5" s="8">
        <f aca="true" t="shared" si="0" ref="C5:C6">B5/$B$32</f>
        <v>0</v>
      </c>
      <c r="D5" s="9">
        <f aca="true" t="shared" si="1" ref="D5:D6">B5*1000</f>
        <v>0</v>
      </c>
    </row>
    <row r="6" spans="1:4" ht="15">
      <c r="A6" s="6" t="s">
        <v>8</v>
      </c>
      <c r="B6" s="7">
        <f>'נספח 2- פיצויים בני 50-60'!B31</f>
        <v>48.88</v>
      </c>
      <c r="C6" s="8">
        <f t="shared" si="0"/>
        <v>0.0003844168318274269</v>
      </c>
      <c r="D6" s="9">
        <f t="shared" si="1"/>
        <v>48880</v>
      </c>
    </row>
    <row r="7" spans="1:4" ht="15">
      <c r="A7" s="3" t="s">
        <v>9</v>
      </c>
      <c r="B7" s="4"/>
      <c r="C7" s="10"/>
      <c r="D7" s="11"/>
    </row>
    <row r="8" spans="1:4" ht="15">
      <c r="A8" s="6" t="s">
        <v>10</v>
      </c>
      <c r="B8" s="7">
        <f>'נספח 2- פיצויים בני 50-60'!B38</f>
        <v>0</v>
      </c>
      <c r="C8" s="8">
        <f aca="true" t="shared" si="2" ref="C8:C9">B8/$B$32</f>
        <v>0</v>
      </c>
      <c r="D8" s="9">
        <f aca="true" t="shared" si="3" ref="D8:D9">B8*1000</f>
        <v>0</v>
      </c>
    </row>
    <row r="9" spans="1:4" ht="15">
      <c r="A9" s="6" t="s">
        <v>11</v>
      </c>
      <c r="B9" s="7">
        <f>'נספח 2- פיצויים בני 50-60'!B41</f>
        <v>11.7</v>
      </c>
      <c r="C9" s="8">
        <f t="shared" si="2"/>
        <v>9.201466719273516E-05</v>
      </c>
      <c r="D9" s="9">
        <f t="shared" si="3"/>
        <v>11700</v>
      </c>
    </row>
    <row r="10" spans="1:4" ht="15">
      <c r="A10" s="3" t="s">
        <v>12</v>
      </c>
      <c r="B10" s="4"/>
      <c r="C10" s="10"/>
      <c r="D10" s="11"/>
    </row>
    <row r="11" spans="1:4" ht="15">
      <c r="A11" s="6" t="s">
        <v>13</v>
      </c>
      <c r="B11" s="7">
        <f>'נספח 1- פיצויים בני 50-60'!C11</f>
        <v>0.53</v>
      </c>
      <c r="C11" s="8">
        <f aca="true" t="shared" si="4" ref="C11:C13">B11/$B$32</f>
        <v>4.168185778816209E-06</v>
      </c>
      <c r="D11" s="9">
        <f aca="true" t="shared" si="5" ref="D11:D13">B11*1000</f>
        <v>530</v>
      </c>
    </row>
    <row r="12" spans="1:4" ht="15">
      <c r="A12" s="6" t="s">
        <v>14</v>
      </c>
      <c r="B12" s="7">
        <v>0</v>
      </c>
      <c r="C12" s="8">
        <f t="shared" si="4"/>
        <v>0</v>
      </c>
      <c r="D12" s="9">
        <f t="shared" si="5"/>
        <v>0</v>
      </c>
    </row>
    <row r="13" spans="1:4" ht="15">
      <c r="A13" s="6" t="s">
        <v>15</v>
      </c>
      <c r="B13" s="7">
        <f>'נספח 2- פיצויים בני 50-60'!B50</f>
        <v>0</v>
      </c>
      <c r="C13" s="8">
        <f t="shared" si="4"/>
        <v>0</v>
      </c>
      <c r="D13" s="9">
        <f t="shared" si="5"/>
        <v>0</v>
      </c>
    </row>
    <row r="14" spans="1:4" ht="15">
      <c r="A14" s="3" t="s">
        <v>16</v>
      </c>
      <c r="B14" s="4"/>
      <c r="C14" s="10"/>
      <c r="D14" s="11"/>
    </row>
    <row r="15" spans="1:4" ht="15">
      <c r="A15" s="6" t="s">
        <v>17</v>
      </c>
      <c r="B15" s="7">
        <f>'נספח 1- פיצויים בני 50-60'!C15</f>
        <v>57.28366044</v>
      </c>
      <c r="C15" s="8">
        <f aca="true" t="shared" si="6" ref="C15:C22">B15/$B$32</f>
        <v>0.000450507431706688</v>
      </c>
      <c r="D15" s="9">
        <f aca="true" t="shared" si="7" ref="D15:D22">B15*1000</f>
        <v>57283.66044</v>
      </c>
    </row>
    <row r="16" spans="1:4" ht="15">
      <c r="A16" s="6" t="s">
        <v>18</v>
      </c>
      <c r="B16" s="7">
        <f>'נספח 1- פיצויים בני 50-60'!C16</f>
        <v>67.036185096</v>
      </c>
      <c r="C16" s="8">
        <f t="shared" si="6"/>
        <v>0.0005272061761947891</v>
      </c>
      <c r="D16" s="9">
        <f t="shared" si="7"/>
        <v>67036.185096</v>
      </c>
    </row>
    <row r="17" spans="1:4" ht="15">
      <c r="A17" s="6" t="s">
        <v>19</v>
      </c>
      <c r="B17" s="7">
        <f>'נספח 1- פיצויים בני 50-60'!C17</f>
        <v>0</v>
      </c>
      <c r="C17" s="8">
        <f t="shared" si="6"/>
        <v>0</v>
      </c>
      <c r="D17" s="9">
        <f t="shared" si="7"/>
        <v>0</v>
      </c>
    </row>
    <row r="18" spans="1:4" ht="15">
      <c r="A18" s="6" t="s">
        <v>20</v>
      </c>
      <c r="B18" s="7">
        <f>'נספח 1- פיצויים בני 50-60'!C18</f>
        <v>0</v>
      </c>
      <c r="C18" s="8">
        <f t="shared" si="6"/>
        <v>0</v>
      </c>
      <c r="D18" s="9">
        <f t="shared" si="7"/>
        <v>0</v>
      </c>
    </row>
    <row r="19" spans="1:4" ht="15">
      <c r="A19" s="6" t="s">
        <v>21</v>
      </c>
      <c r="B19" s="7">
        <f>'נספח 1- פיצויים בני 50-60'!C19</f>
        <v>0</v>
      </c>
      <c r="C19" s="8">
        <f t="shared" si="6"/>
        <v>0</v>
      </c>
      <c r="D19" s="9">
        <f t="shared" si="7"/>
        <v>0</v>
      </c>
    </row>
    <row r="20" spans="1:4" ht="15">
      <c r="A20" s="6" t="s">
        <v>22</v>
      </c>
      <c r="B20" s="7">
        <f>'נספח 1- פיצויים בני 50-60'!C20</f>
        <v>30.38</v>
      </c>
      <c r="C20" s="8">
        <f t="shared" si="6"/>
        <v>0.00023892355464233284</v>
      </c>
      <c r="D20" s="9">
        <f t="shared" si="7"/>
        <v>30380</v>
      </c>
    </row>
    <row r="21" spans="1:4" ht="15">
      <c r="A21" s="6" t="s">
        <v>23</v>
      </c>
      <c r="B21" s="7">
        <f>'נספח 1- פיצויים בני 50-60'!C21</f>
        <v>0</v>
      </c>
      <c r="C21" s="8">
        <f t="shared" si="6"/>
        <v>0</v>
      </c>
      <c r="D21" s="9">
        <f t="shared" si="7"/>
        <v>0</v>
      </c>
    </row>
    <row r="22" spans="1:4" ht="15">
      <c r="A22" s="6" t="s">
        <v>24</v>
      </c>
      <c r="B22" s="7">
        <f>'נספח 1- פיצויים בני 50-60'!C22</f>
        <v>0</v>
      </c>
      <c r="C22" s="8">
        <f t="shared" si="6"/>
        <v>0</v>
      </c>
      <c r="D22" s="9">
        <f t="shared" si="7"/>
        <v>0</v>
      </c>
    </row>
    <row r="23" spans="1:4" ht="15">
      <c r="A23" s="3" t="s">
        <v>25</v>
      </c>
      <c r="B23" s="4"/>
      <c r="C23" s="10"/>
      <c r="D23" s="11"/>
    </row>
    <row r="24" spans="1:4" ht="15">
      <c r="A24" s="6" t="s">
        <v>26</v>
      </c>
      <c r="B24" s="7">
        <f>'נספח 2- פיצויים בני 50-60'!B54</f>
        <v>0</v>
      </c>
      <c r="C24" s="8">
        <f aca="true" t="shared" si="8" ref="C24:C26">B24/$B$32</f>
        <v>0</v>
      </c>
      <c r="D24" s="9">
        <f aca="true" t="shared" si="9" ref="D24:D25">B24*1000</f>
        <v>0</v>
      </c>
    </row>
    <row r="25" spans="1:4" ht="15">
      <c r="A25" s="6" t="s">
        <v>27</v>
      </c>
      <c r="B25" s="7">
        <v>0</v>
      </c>
      <c r="C25" s="8">
        <f t="shared" si="8"/>
        <v>0</v>
      </c>
      <c r="D25" s="9">
        <f t="shared" si="9"/>
        <v>0</v>
      </c>
    </row>
    <row r="26" spans="1:4" ht="15">
      <c r="A26" s="3" t="s">
        <v>28</v>
      </c>
      <c r="B26" s="12">
        <f>SUM(B4:B25)</f>
        <v>215.80984553599998</v>
      </c>
      <c r="C26" s="10">
        <f t="shared" si="8"/>
        <v>0.0016972368473427881</v>
      </c>
      <c r="D26" s="11">
        <f>SUM(D4:D25)</f>
        <v>215809.845536</v>
      </c>
    </row>
    <row r="27" spans="1:4" ht="15">
      <c r="A27" s="6" t="s">
        <v>29</v>
      </c>
      <c r="B27" s="13"/>
      <c r="C27" s="8"/>
      <c r="D27" s="9">
        <f>B27*1000</f>
        <v>0</v>
      </c>
    </row>
    <row r="28" spans="1:4" ht="15">
      <c r="A28" s="6" t="s">
        <v>30</v>
      </c>
      <c r="B28" s="8">
        <f>SUM(B11,B15:B22,B25)/B32</f>
        <v>0.0012208053483226263</v>
      </c>
      <c r="C28" s="8">
        <f aca="true" t="shared" si="10" ref="C28:C30">B28/$B$32</f>
        <v>9.60102545581347E-09</v>
      </c>
      <c r="D28" s="8">
        <f>SUM(D11,D15:D22,D25)/D32</f>
        <v>0.0012208053483226263</v>
      </c>
    </row>
    <row r="29" spans="1:4" ht="15">
      <c r="A29" s="6" t="s">
        <v>31</v>
      </c>
      <c r="B29" s="8">
        <f>B26/B32</f>
        <v>0.0016972368473427881</v>
      </c>
      <c r="C29" s="8">
        <f t="shared" si="10"/>
        <v>1.3347921679956729E-08</v>
      </c>
      <c r="D29" s="8">
        <f>D26/D32</f>
        <v>0.0016972368473427884</v>
      </c>
    </row>
    <row r="30" spans="1:4" ht="15">
      <c r="A30" s="6" t="s">
        <v>32</v>
      </c>
      <c r="B30" s="14">
        <f>'נספח 1 -פיצויים בני 60 ומעלה'!C30+'נספח 1 - פיצויים בני 50 ומטה'!C30+'נספח 1- פיצויים בני 50-60'!C30</f>
        <v>136131.88</v>
      </c>
      <c r="C30" s="8">
        <f t="shared" si="10"/>
        <v>1.0706093703009711</v>
      </c>
      <c r="D30" s="9">
        <f aca="true" t="shared" si="11" ref="D30:D32">B30*1000</f>
        <v>136131880</v>
      </c>
    </row>
    <row r="31" spans="1:4" ht="15">
      <c r="A31" s="6"/>
      <c r="B31" s="14"/>
      <c r="C31" s="15"/>
      <c r="D31" s="9">
        <f t="shared" si="11"/>
        <v>0</v>
      </c>
    </row>
    <row r="32" spans="1:4" ht="15">
      <c r="A32" s="6" t="s">
        <v>33</v>
      </c>
      <c r="B32" s="14">
        <f>'נספח 1 -פיצויים בני 60 ומעלה'!C32+'נספח 1 - פיצויים בני 50 ומטה'!C32+'נספח 1- פיצויים בני 50-60'!C32</f>
        <v>127153.641446021</v>
      </c>
      <c r="C32" s="2"/>
      <c r="D32" s="9">
        <f t="shared" si="11"/>
        <v>127153641.446021</v>
      </c>
    </row>
    <row r="41" ht="14.25">
      <c r="G41" s="16"/>
    </row>
  </sheetData>
  <sheetProtection selectLockedCells="1" selectUnlockedCells="1"/>
  <mergeCells count="2">
    <mergeCell ref="A1:D1"/>
    <mergeCell ref="A2:D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rightToLeft="1" zoomScale="80" zoomScaleNormal="80" workbookViewId="0" topLeftCell="A1">
      <selection activeCell="C6" sqref="C6"/>
    </sheetView>
  </sheetViews>
  <sheetFormatPr defaultColWidth="9.00390625" defaultRowHeight="14.25"/>
  <cols>
    <col min="1" max="1" width="42.375" style="0" customWidth="1"/>
    <col min="2" max="2" width="11.75390625" style="22" customWidth="1"/>
    <col min="3" max="3" width="11.875" style="0" customWidth="1"/>
    <col min="255" max="255" width="10.75390625" style="0" customWidth="1"/>
  </cols>
  <sheetData>
    <row r="1" spans="1:16" ht="15">
      <c r="A1" s="31" t="s">
        <v>174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0" ht="14.25">
      <c r="A2" s="24"/>
      <c r="B2" s="32"/>
      <c r="C2" s="24"/>
      <c r="D2" s="24"/>
      <c r="E2" s="24"/>
      <c r="F2" s="24"/>
      <c r="G2" s="24"/>
      <c r="H2" s="24"/>
      <c r="I2" s="24"/>
      <c r="J2" s="24"/>
    </row>
    <row r="3" spans="1:3" ht="14.25">
      <c r="A3" t="s">
        <v>2</v>
      </c>
      <c r="B3" s="22" t="s">
        <v>3</v>
      </c>
      <c r="C3" t="s">
        <v>4</v>
      </c>
    </row>
    <row r="4" ht="15">
      <c r="A4" s="23" t="s">
        <v>110</v>
      </c>
    </row>
    <row r="5" spans="1:3" ht="14.25">
      <c r="A5" s="33" t="s">
        <v>111</v>
      </c>
      <c r="B5" s="34">
        <v>4.02685116</v>
      </c>
      <c r="C5" s="35">
        <f aca="true" t="shared" si="0" ref="C5:C11">B5/$B$74</f>
        <v>2.958051530618691E-05</v>
      </c>
    </row>
    <row r="6" spans="1:3" ht="14.25">
      <c r="A6" s="33" t="s">
        <v>112</v>
      </c>
      <c r="B6" s="34">
        <v>8.192249279999999</v>
      </c>
      <c r="C6" s="35">
        <f t="shared" si="0"/>
        <v>6.017877135025241E-05</v>
      </c>
    </row>
    <row r="7" spans="1:3" ht="14.25">
      <c r="A7" s="33" t="s">
        <v>113</v>
      </c>
      <c r="B7" s="34">
        <v>12.52152</v>
      </c>
      <c r="C7" s="35">
        <f t="shared" si="0"/>
        <v>9.198080567167661E-05</v>
      </c>
    </row>
    <row r="8" spans="1:3" ht="14.25">
      <c r="A8" s="33" t="s">
        <v>114</v>
      </c>
      <c r="B8" s="34">
        <v>10.9944</v>
      </c>
      <c r="C8" s="35">
        <f t="shared" si="0"/>
        <v>8.076286024992823E-05</v>
      </c>
    </row>
    <row r="9" spans="1:3" ht="14.25">
      <c r="A9" s="33" t="s">
        <v>115</v>
      </c>
      <c r="B9" s="34">
        <v>15.19932</v>
      </c>
      <c r="C9" s="35">
        <f t="shared" si="0"/>
        <v>0.00011165143682728836</v>
      </c>
    </row>
    <row r="10" spans="1:3" ht="14.25">
      <c r="A10" s="33" t="s">
        <v>116</v>
      </c>
      <c r="B10" s="34">
        <v>6.34932</v>
      </c>
      <c r="C10" s="35">
        <f t="shared" si="0"/>
        <v>4.6640948468499806E-05</v>
      </c>
    </row>
    <row r="11" spans="1:3" ht="15">
      <c r="A11" s="23" t="s">
        <v>117</v>
      </c>
      <c r="B11" s="14">
        <f>SUM(B5:B10)</f>
        <v>57.28366044</v>
      </c>
      <c r="C11" s="36">
        <f t="shared" si="0"/>
        <v>0.00042079533787383233</v>
      </c>
    </row>
    <row r="12" spans="1:3" ht="15">
      <c r="A12" s="23" t="s">
        <v>118</v>
      </c>
      <c r="C12" s="35"/>
    </row>
    <row r="13" spans="1:3" ht="14.25">
      <c r="A13" s="37" t="s">
        <v>119</v>
      </c>
      <c r="B13" s="22">
        <v>6.509777880000001</v>
      </c>
      <c r="C13" s="35">
        <f aca="true" t="shared" si="1" ref="C13:C23">B13/$B$74</f>
        <v>4.78196428345807E-05</v>
      </c>
    </row>
    <row r="14" spans="1:3" ht="14.25">
      <c r="A14" s="37" t="s">
        <v>120</v>
      </c>
      <c r="B14" s="22">
        <v>1.53560364</v>
      </c>
      <c r="C14" s="35">
        <f t="shared" si="1"/>
        <v>1.1280264696263652E-05</v>
      </c>
    </row>
    <row r="15" spans="1:3" ht="14.25">
      <c r="A15" s="37" t="s">
        <v>121</v>
      </c>
      <c r="B15" s="22">
        <v>7.70339664</v>
      </c>
      <c r="C15" s="35">
        <f t="shared" si="1"/>
        <v>5.6587748879983144E-05</v>
      </c>
    </row>
    <row r="16" spans="1:3" ht="14.25">
      <c r="A16" s="37" t="s">
        <v>122</v>
      </c>
      <c r="B16" s="22">
        <v>3.9494677199999995</v>
      </c>
      <c r="C16" s="35">
        <f t="shared" si="1"/>
        <v>2.9012070647962838E-05</v>
      </c>
    </row>
    <row r="17" spans="1:3" ht="14.25">
      <c r="A17" s="33" t="s">
        <v>123</v>
      </c>
      <c r="B17" s="34">
        <v>8.433962880000001</v>
      </c>
      <c r="C17" s="35">
        <f t="shared" si="1"/>
        <v>6.19543554382706E-05</v>
      </c>
    </row>
    <row r="18" spans="1:3" ht="14.25">
      <c r="A18" s="33" t="s">
        <v>124</v>
      </c>
      <c r="B18" s="34">
        <v>11.399496</v>
      </c>
      <c r="C18" s="35">
        <f t="shared" si="1"/>
        <v>8.373862169537362E-05</v>
      </c>
    </row>
    <row r="19" spans="1:3" ht="14.25">
      <c r="A19" s="33" t="s">
        <v>125</v>
      </c>
      <c r="B19" s="34">
        <v>1.1999352959999998</v>
      </c>
      <c r="C19" s="35">
        <f t="shared" si="1"/>
        <v>8.814506168577117E-06</v>
      </c>
    </row>
    <row r="20" spans="1:3" ht="14.25">
      <c r="A20" s="33" t="s">
        <v>126</v>
      </c>
      <c r="B20" s="34">
        <v>14.572217040000002</v>
      </c>
      <c r="C20" s="35">
        <f t="shared" si="1"/>
        <v>0.00010704485268256048</v>
      </c>
    </row>
    <row r="21" spans="1:3" ht="14.25">
      <c r="A21" s="33" t="s">
        <v>127</v>
      </c>
      <c r="B21" s="34">
        <v>6.323808</v>
      </c>
      <c r="C21" s="35">
        <f t="shared" si="1"/>
        <v>4.645354196239705E-05</v>
      </c>
    </row>
    <row r="22" spans="1:3" ht="14.25">
      <c r="A22" s="33" t="s">
        <v>128</v>
      </c>
      <c r="B22" s="34">
        <v>5.408519999999999</v>
      </c>
      <c r="C22" s="35">
        <f t="shared" si="1"/>
        <v>3.9730002994155367E-05</v>
      </c>
    </row>
    <row r="23" spans="1:3" ht="15">
      <c r="A23" s="26" t="s">
        <v>129</v>
      </c>
      <c r="B23" s="27">
        <f>SUM(B13:B22)</f>
        <v>67.036185096</v>
      </c>
      <c r="C23" s="38">
        <f t="shared" si="1"/>
        <v>0.0004924356080001246</v>
      </c>
    </row>
    <row r="24" spans="1:3" ht="15">
      <c r="A24" s="23" t="s">
        <v>130</v>
      </c>
      <c r="C24" s="35"/>
    </row>
    <row r="25" spans="1:3" ht="14.25">
      <c r="A25" s="24" t="s">
        <v>96</v>
      </c>
      <c r="B25" s="22">
        <v>0</v>
      </c>
      <c r="C25" s="35">
        <f aca="true" t="shared" si="2" ref="C25:C28">B25/$B$74</f>
        <v>0</v>
      </c>
    </row>
    <row r="26" spans="1:3" ht="14.25">
      <c r="A26" s="24" t="s">
        <v>97</v>
      </c>
      <c r="B26" s="22">
        <v>0</v>
      </c>
      <c r="C26" s="35">
        <f t="shared" si="2"/>
        <v>0</v>
      </c>
    </row>
    <row r="27" spans="1:3" ht="14.25">
      <c r="A27" s="24" t="s">
        <v>91</v>
      </c>
      <c r="B27" s="22">
        <v>0</v>
      </c>
      <c r="C27" s="35">
        <f t="shared" si="2"/>
        <v>0</v>
      </c>
    </row>
    <row r="28" spans="1:3" ht="15">
      <c r="A28" s="26" t="s">
        <v>131</v>
      </c>
      <c r="B28" s="27">
        <v>0</v>
      </c>
      <c r="C28" s="38">
        <f t="shared" si="2"/>
        <v>0</v>
      </c>
    </row>
    <row r="29" spans="1:3" ht="15">
      <c r="A29" s="23" t="s">
        <v>132</v>
      </c>
      <c r="C29" s="35"/>
    </row>
    <row r="30" spans="1:3" ht="14.25">
      <c r="A30" s="24" t="s">
        <v>96</v>
      </c>
      <c r="B30" s="22">
        <v>0</v>
      </c>
      <c r="C30" s="35">
        <f aca="true" t="shared" si="3" ref="C30:C33">B30/$B$74</f>
        <v>0</v>
      </c>
    </row>
    <row r="31" spans="1:3" ht="14.25">
      <c r="A31" s="24" t="s">
        <v>97</v>
      </c>
      <c r="B31" s="22">
        <v>0</v>
      </c>
      <c r="C31" s="35">
        <f t="shared" si="3"/>
        <v>0</v>
      </c>
    </row>
    <row r="32" spans="1:3" ht="14.25">
      <c r="A32" s="24" t="s">
        <v>91</v>
      </c>
      <c r="B32" s="22">
        <v>0</v>
      </c>
      <c r="C32" s="35">
        <f t="shared" si="3"/>
        <v>0</v>
      </c>
    </row>
    <row r="33" spans="1:3" ht="15">
      <c r="A33" s="26" t="s">
        <v>133</v>
      </c>
      <c r="B33" s="27">
        <v>0</v>
      </c>
      <c r="C33" s="38">
        <f t="shared" si="3"/>
        <v>0</v>
      </c>
    </row>
    <row r="34" spans="1:3" ht="15">
      <c r="A34" s="23" t="s">
        <v>134</v>
      </c>
      <c r="C34" s="35"/>
    </row>
    <row r="35" spans="1:3" ht="15">
      <c r="A35" s="23" t="s">
        <v>135</v>
      </c>
      <c r="C35" s="35">
        <f aca="true" t="shared" si="4" ref="C35:C37">B35/$B$74</f>
        <v>0</v>
      </c>
    </row>
    <row r="36" spans="1:3" ht="14.25">
      <c r="A36" s="24" t="s">
        <v>136</v>
      </c>
      <c r="B36" s="22">
        <v>0</v>
      </c>
      <c r="C36" s="35">
        <f t="shared" si="4"/>
        <v>0</v>
      </c>
    </row>
    <row r="37" spans="1:3" ht="15">
      <c r="A37" s="26" t="s">
        <v>137</v>
      </c>
      <c r="B37" s="27">
        <v>0</v>
      </c>
      <c r="C37" s="38">
        <f t="shared" si="4"/>
        <v>0</v>
      </c>
    </row>
    <row r="38" spans="1:3" ht="15">
      <c r="A38" s="23" t="s">
        <v>138</v>
      </c>
      <c r="C38" s="35"/>
    </row>
    <row r="39" spans="1:3" ht="14.25">
      <c r="A39" s="24" t="s">
        <v>139</v>
      </c>
      <c r="B39" s="22">
        <v>0</v>
      </c>
      <c r="C39" s="35">
        <f aca="true" t="shared" si="5" ref="C39:C41">B39/$B$74</f>
        <v>0</v>
      </c>
    </row>
    <row r="40" spans="1:3" ht="15">
      <c r="A40" s="26" t="s">
        <v>140</v>
      </c>
      <c r="B40" s="27">
        <v>0</v>
      </c>
      <c r="C40" s="38">
        <f t="shared" si="5"/>
        <v>0</v>
      </c>
    </row>
    <row r="41" spans="1:3" ht="15">
      <c r="A41" s="23" t="s">
        <v>141</v>
      </c>
      <c r="B41" s="14">
        <v>0</v>
      </c>
      <c r="C41" s="36">
        <f t="shared" si="5"/>
        <v>0</v>
      </c>
    </row>
    <row r="42" spans="1:3" ht="15">
      <c r="A42" s="23" t="s">
        <v>142</v>
      </c>
      <c r="C42" s="35"/>
    </row>
    <row r="43" spans="1:3" ht="15">
      <c r="A43" s="23" t="s">
        <v>143</v>
      </c>
      <c r="C43" s="35"/>
    </row>
    <row r="44" spans="1:3" ht="14.25">
      <c r="A44" s="24" t="s">
        <v>144</v>
      </c>
      <c r="B44" s="22">
        <v>0</v>
      </c>
      <c r="C44" s="35">
        <f aca="true" t="shared" si="6" ref="C44:C47">B44/$B$74</f>
        <v>0</v>
      </c>
    </row>
    <row r="45" spans="1:3" ht="14.25">
      <c r="A45" s="24" t="s">
        <v>145</v>
      </c>
      <c r="B45" s="22">
        <v>0</v>
      </c>
      <c r="C45" s="35">
        <f t="shared" si="6"/>
        <v>0</v>
      </c>
    </row>
    <row r="46" spans="1:3" ht="14.25">
      <c r="A46" s="24" t="s">
        <v>146</v>
      </c>
      <c r="B46" s="22">
        <v>0</v>
      </c>
      <c r="C46" s="35">
        <f t="shared" si="6"/>
        <v>0</v>
      </c>
    </row>
    <row r="47" spans="1:3" ht="15">
      <c r="A47" s="26" t="s">
        <v>147</v>
      </c>
      <c r="B47" s="27">
        <f>SUM(B44:B46)</f>
        <v>0</v>
      </c>
      <c r="C47" s="38">
        <f t="shared" si="6"/>
        <v>0</v>
      </c>
    </row>
    <row r="48" spans="1:3" ht="15">
      <c r="A48" s="23" t="s">
        <v>148</v>
      </c>
      <c r="C48" s="35"/>
    </row>
    <row r="49" spans="1:3" ht="14.25">
      <c r="A49" s="24" t="s">
        <v>149</v>
      </c>
      <c r="B49">
        <v>0.14</v>
      </c>
      <c r="C49" s="35">
        <f aca="true" t="shared" si="7" ref="C49:C70">B49/$B$74</f>
        <v>1.0284145051107794E-06</v>
      </c>
    </row>
    <row r="50" spans="1:3" ht="14.25">
      <c r="A50" s="24" t="s">
        <v>150</v>
      </c>
      <c r="B50">
        <v>1.72</v>
      </c>
      <c r="C50" s="35">
        <f t="shared" si="7"/>
        <v>1.2634806777075288E-05</v>
      </c>
    </row>
    <row r="51" spans="1:3" ht="14.25">
      <c r="A51" s="24" t="s">
        <v>151</v>
      </c>
      <c r="B51">
        <v>1.37</v>
      </c>
      <c r="C51" s="35">
        <f t="shared" si="7"/>
        <v>1.006377051429834E-05</v>
      </c>
    </row>
    <row r="52" spans="1:3" ht="14.25">
      <c r="A52" s="24" t="s">
        <v>152</v>
      </c>
      <c r="B52">
        <v>0.14</v>
      </c>
      <c r="C52" s="35">
        <f t="shared" si="7"/>
        <v>1.0284145051107794E-06</v>
      </c>
    </row>
    <row r="53" spans="1:3" ht="14.25">
      <c r="A53" s="24" t="s">
        <v>153</v>
      </c>
      <c r="B53">
        <v>2.09</v>
      </c>
      <c r="C53" s="35">
        <f t="shared" si="7"/>
        <v>1.5352759397725206E-05</v>
      </c>
    </row>
    <row r="54" spans="1:3" ht="14.25">
      <c r="A54" s="24" t="s">
        <v>154</v>
      </c>
      <c r="B54">
        <v>0.49</v>
      </c>
      <c r="C54" s="35">
        <f t="shared" si="7"/>
        <v>3.5994507678877276E-06</v>
      </c>
    </row>
    <row r="55" spans="1:3" ht="14.25">
      <c r="A55" s="24" t="s">
        <v>155</v>
      </c>
      <c r="B55">
        <v>1.89</v>
      </c>
      <c r="C55" s="35">
        <f t="shared" si="7"/>
        <v>1.388359581899552E-05</v>
      </c>
    </row>
    <row r="56" spans="1:3" ht="14.25">
      <c r="A56" s="24" t="s">
        <v>156</v>
      </c>
      <c r="B56">
        <v>1.12</v>
      </c>
      <c r="C56" s="35">
        <f t="shared" si="7"/>
        <v>8.227316040886235E-06</v>
      </c>
    </row>
    <row r="57" spans="1:3" ht="14.25">
      <c r="A57" s="24" t="s">
        <v>157</v>
      </c>
      <c r="B57">
        <v>0.22</v>
      </c>
      <c r="C57" s="35">
        <f t="shared" si="7"/>
        <v>1.6160799366026533E-06</v>
      </c>
    </row>
    <row r="58" spans="1:3" ht="14.25">
      <c r="A58" s="24" t="s">
        <v>158</v>
      </c>
      <c r="B58">
        <v>6.59</v>
      </c>
      <c r="C58" s="35">
        <f t="shared" si="7"/>
        <v>4.840893991914311E-05</v>
      </c>
    </row>
    <row r="59" spans="1:3" ht="14.25">
      <c r="A59" s="24" t="s">
        <v>159</v>
      </c>
      <c r="B59">
        <v>1.79</v>
      </c>
      <c r="C59" s="35">
        <f t="shared" si="7"/>
        <v>1.3149014029630678E-05</v>
      </c>
    </row>
    <row r="60" spans="1:3" ht="14.25">
      <c r="A60" s="24" t="s">
        <v>160</v>
      </c>
      <c r="B60">
        <v>0.96</v>
      </c>
      <c r="C60" s="35">
        <f t="shared" si="7"/>
        <v>7.051985177902487E-06</v>
      </c>
    </row>
    <row r="61" spans="1:3" ht="14.25">
      <c r="A61" s="24" t="s">
        <v>161</v>
      </c>
      <c r="B61">
        <v>0.27</v>
      </c>
      <c r="C61" s="35">
        <f t="shared" si="7"/>
        <v>1.9833708312850746E-06</v>
      </c>
    </row>
    <row r="62" spans="1:3" ht="14.25">
      <c r="A62" s="24" t="s">
        <v>162</v>
      </c>
      <c r="B62">
        <v>0.03</v>
      </c>
      <c r="C62" s="35">
        <f t="shared" si="7"/>
        <v>2.2037453680945271E-07</v>
      </c>
    </row>
    <row r="63" spans="1:3" ht="14.25">
      <c r="A63" s="24" t="s">
        <v>163</v>
      </c>
      <c r="B63">
        <v>0.18</v>
      </c>
      <c r="C63" s="35">
        <f t="shared" si="7"/>
        <v>1.3222472208567162E-06</v>
      </c>
    </row>
    <row r="64" spans="1:3" ht="14.25">
      <c r="A64" s="24" t="s">
        <v>164</v>
      </c>
      <c r="B64">
        <v>1.24</v>
      </c>
      <c r="C64" s="35">
        <f t="shared" si="7"/>
        <v>9.108814188124046E-06</v>
      </c>
    </row>
    <row r="65" spans="1:3" ht="14.25">
      <c r="A65" s="24" t="s">
        <v>165</v>
      </c>
      <c r="B65">
        <v>0.38</v>
      </c>
      <c r="C65" s="35">
        <f t="shared" si="7"/>
        <v>2.791410799586401E-06</v>
      </c>
    </row>
    <row r="66" spans="1:3" ht="14.25">
      <c r="A66" s="24" t="s">
        <v>166</v>
      </c>
      <c r="B66">
        <v>1.08</v>
      </c>
      <c r="C66" s="35">
        <f t="shared" si="7"/>
        <v>7.933483325140298E-06</v>
      </c>
    </row>
    <row r="67" spans="1:3" ht="14.25">
      <c r="A67" s="24" t="s">
        <v>167</v>
      </c>
      <c r="B67">
        <v>6.47</v>
      </c>
      <c r="C67" s="35">
        <f t="shared" si="7"/>
        <v>4.75274417719053E-05</v>
      </c>
    </row>
    <row r="68" spans="1:3" ht="14.25">
      <c r="A68" s="24" t="s">
        <v>168</v>
      </c>
      <c r="B68">
        <v>0.45</v>
      </c>
      <c r="C68" s="35">
        <f t="shared" si="7"/>
        <v>3.3056180521417908E-06</v>
      </c>
    </row>
    <row r="69" spans="1:3" ht="14.25">
      <c r="A69" s="24" t="s">
        <v>169</v>
      </c>
      <c r="B69">
        <v>0.66</v>
      </c>
      <c r="C69" s="35">
        <f t="shared" si="7"/>
        <v>4.84823980980796E-06</v>
      </c>
    </row>
    <row r="70" spans="1:3" ht="14.25">
      <c r="A70" s="24" t="s">
        <v>170</v>
      </c>
      <c r="B70">
        <v>1.1</v>
      </c>
      <c r="C70" s="35">
        <f t="shared" si="7"/>
        <v>8.080399683013267E-06</v>
      </c>
    </row>
    <row r="71" spans="1:3" ht="15">
      <c r="A71" s="26" t="s">
        <v>171</v>
      </c>
      <c r="B71" s="27">
        <f>SUM(B49:B70)</f>
        <v>30.38</v>
      </c>
      <c r="C71" s="38">
        <f>SUM(C49:C70)</f>
        <v>0.0002231659476090391</v>
      </c>
    </row>
    <row r="72" spans="1:3" ht="15">
      <c r="A72" s="23" t="s">
        <v>172</v>
      </c>
      <c r="B72" s="14">
        <f>SUM(B47,B71)</f>
        <v>30.38</v>
      </c>
      <c r="C72" s="36">
        <f aca="true" t="shared" si="8" ref="C72:C74">B72/$B$74</f>
        <v>0.0002231659476090391</v>
      </c>
    </row>
    <row r="73" spans="1:3" ht="15">
      <c r="A73" s="23" t="s">
        <v>173</v>
      </c>
      <c r="B73" s="14">
        <f>SUM(B11,B23,B28,B33,B37,B40,B47,B71)</f>
        <v>154.699845536</v>
      </c>
      <c r="C73" s="36">
        <f t="shared" si="8"/>
        <v>0.001136396893482996</v>
      </c>
    </row>
    <row r="74" spans="1:3" ht="15">
      <c r="A74" s="23" t="s">
        <v>32</v>
      </c>
      <c r="B74" s="14">
        <v>136131.88</v>
      </c>
      <c r="C74" s="36">
        <f t="shared" si="8"/>
        <v>1</v>
      </c>
    </row>
  </sheetData>
  <sheetProtection selectLockedCells="1" selectUnlockedCells="1"/>
  <mergeCells count="1">
    <mergeCell ref="A1:P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7"/>
  <sheetViews>
    <sheetView rightToLeft="1" zoomScale="80" zoomScaleNormal="80" workbookViewId="0" topLeftCell="A1">
      <selection activeCell="H19" sqref="H19"/>
    </sheetView>
  </sheetViews>
  <sheetFormatPr defaultColWidth="9.00390625" defaultRowHeight="14.25"/>
  <cols>
    <col min="1" max="1" width="46.50390625" style="0" customWidth="1"/>
    <col min="2" max="2" width="10.875" style="0" customWidth="1"/>
    <col min="3" max="3" width="10.375" style="0" customWidth="1"/>
  </cols>
  <sheetData>
    <row r="1" spans="1:13" ht="15">
      <c r="A1" s="31" t="s">
        <v>175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0" ht="14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3" ht="14.25">
      <c r="A3" t="s">
        <v>2</v>
      </c>
      <c r="B3" t="s">
        <v>3</v>
      </c>
      <c r="C3" t="s">
        <v>4</v>
      </c>
    </row>
    <row r="4" ht="15">
      <c r="A4" s="23" t="s">
        <v>110</v>
      </c>
    </row>
    <row r="5" spans="1:3" ht="14.25">
      <c r="A5" s="24" t="s">
        <v>176</v>
      </c>
      <c r="B5" s="22">
        <v>0</v>
      </c>
      <c r="C5" s="35">
        <v>0</v>
      </c>
    </row>
    <row r="6" spans="1:3" ht="15">
      <c r="A6" s="26" t="s">
        <v>117</v>
      </c>
      <c r="B6" s="27">
        <v>0</v>
      </c>
      <c r="C6" s="35">
        <v>0</v>
      </c>
    </row>
    <row r="7" spans="1:3" ht="15">
      <c r="A7" s="23" t="s">
        <v>118</v>
      </c>
      <c r="B7" s="22"/>
      <c r="C7" s="35"/>
    </row>
    <row r="8" spans="1:3" ht="14.25">
      <c r="A8" s="24" t="s">
        <v>177</v>
      </c>
      <c r="B8" s="22">
        <v>0</v>
      </c>
      <c r="C8" s="35">
        <v>0</v>
      </c>
    </row>
    <row r="9" spans="1:3" ht="15">
      <c r="A9" s="26" t="s">
        <v>129</v>
      </c>
      <c r="B9" s="27">
        <v>0</v>
      </c>
      <c r="C9" s="38">
        <v>0</v>
      </c>
    </row>
    <row r="10" spans="1:3" ht="15">
      <c r="A10" s="23" t="s">
        <v>130</v>
      </c>
      <c r="B10" s="22"/>
      <c r="C10" s="35"/>
    </row>
    <row r="11" spans="1:3" ht="14.25">
      <c r="A11" s="24" t="s">
        <v>96</v>
      </c>
      <c r="B11" s="22">
        <v>0</v>
      </c>
      <c r="C11" s="35">
        <v>0</v>
      </c>
    </row>
    <row r="12" spans="1:3" ht="14.25">
      <c r="A12" s="24" t="s">
        <v>97</v>
      </c>
      <c r="B12" s="22">
        <v>0</v>
      </c>
      <c r="C12" s="35">
        <v>0</v>
      </c>
    </row>
    <row r="13" spans="1:3" ht="14.25">
      <c r="A13" s="24" t="s">
        <v>91</v>
      </c>
      <c r="B13" s="22">
        <v>0</v>
      </c>
      <c r="C13" s="35">
        <v>0</v>
      </c>
    </row>
    <row r="14" spans="1:3" ht="15">
      <c r="A14" s="26" t="s">
        <v>131</v>
      </c>
      <c r="B14" s="27">
        <v>0</v>
      </c>
      <c r="C14" s="38">
        <v>0</v>
      </c>
    </row>
    <row r="15" spans="1:3" ht="15">
      <c r="A15" s="23" t="s">
        <v>132</v>
      </c>
      <c r="B15" s="22"/>
      <c r="C15" s="35"/>
    </row>
    <row r="16" spans="1:3" ht="14.25">
      <c r="A16" s="24" t="s">
        <v>96</v>
      </c>
      <c r="B16" s="22">
        <v>0</v>
      </c>
      <c r="C16" s="35">
        <v>0</v>
      </c>
    </row>
    <row r="17" spans="1:3" ht="14.25">
      <c r="A17" s="24" t="s">
        <v>97</v>
      </c>
      <c r="B17" s="22">
        <v>0</v>
      </c>
      <c r="C17" s="35">
        <v>0</v>
      </c>
    </row>
    <row r="18" spans="1:3" ht="14.25">
      <c r="A18" s="24" t="s">
        <v>91</v>
      </c>
      <c r="B18" s="22">
        <v>0</v>
      </c>
      <c r="C18" s="35">
        <v>0</v>
      </c>
    </row>
    <row r="19" spans="1:3" ht="15">
      <c r="A19" s="26" t="s">
        <v>133</v>
      </c>
      <c r="B19" s="27">
        <v>0</v>
      </c>
      <c r="C19" s="38">
        <v>0</v>
      </c>
    </row>
    <row r="20" spans="1:3" ht="15">
      <c r="A20" s="23" t="s">
        <v>134</v>
      </c>
      <c r="B20" s="22"/>
      <c r="C20" s="35"/>
    </row>
    <row r="21" spans="1:3" ht="15">
      <c r="A21" s="23" t="s">
        <v>135</v>
      </c>
      <c r="B21" s="22"/>
      <c r="C21" s="35"/>
    </row>
    <row r="22" spans="1:3" ht="14.25">
      <c r="A22" s="24" t="s">
        <v>136</v>
      </c>
      <c r="B22" s="22">
        <v>0</v>
      </c>
      <c r="C22" s="35">
        <v>0</v>
      </c>
    </row>
    <row r="23" spans="1:3" ht="15">
      <c r="A23" s="26" t="s">
        <v>137</v>
      </c>
      <c r="B23" s="27">
        <v>0</v>
      </c>
      <c r="C23" s="38">
        <v>0</v>
      </c>
    </row>
    <row r="24" spans="1:3" ht="15">
      <c r="A24" s="23" t="s">
        <v>138</v>
      </c>
      <c r="B24" s="22"/>
      <c r="C24" s="35"/>
    </row>
    <row r="25" spans="1:3" ht="14.25">
      <c r="A25" s="24" t="s">
        <v>139</v>
      </c>
      <c r="B25" s="22">
        <v>0</v>
      </c>
      <c r="C25" s="35">
        <v>0</v>
      </c>
    </row>
    <row r="26" spans="1:3" ht="15">
      <c r="A26" s="26" t="s">
        <v>140</v>
      </c>
      <c r="B26" s="27">
        <v>0</v>
      </c>
      <c r="C26" s="38">
        <v>0</v>
      </c>
    </row>
    <row r="27" spans="1:3" ht="15">
      <c r="A27" s="23" t="s">
        <v>141</v>
      </c>
      <c r="B27" s="14">
        <v>0</v>
      </c>
      <c r="C27" s="36">
        <v>0</v>
      </c>
    </row>
    <row r="28" spans="1:3" ht="15">
      <c r="A28" s="23" t="s">
        <v>142</v>
      </c>
      <c r="B28" s="22"/>
      <c r="C28" s="35"/>
    </row>
    <row r="29" spans="1:3" ht="15">
      <c r="A29" s="23" t="s">
        <v>143</v>
      </c>
      <c r="B29" s="22"/>
      <c r="C29" s="35"/>
    </row>
    <row r="30" spans="1:3" ht="14.25">
      <c r="A30" s="24" t="s">
        <v>178</v>
      </c>
      <c r="B30" s="30">
        <v>0</v>
      </c>
      <c r="C30" s="35">
        <v>0</v>
      </c>
    </row>
    <row r="31" spans="1:3" ht="15">
      <c r="A31" s="26" t="s">
        <v>147</v>
      </c>
      <c r="B31" s="27">
        <f>SUM(B30:B30)</f>
        <v>0</v>
      </c>
      <c r="C31" s="38">
        <v>0</v>
      </c>
    </row>
    <row r="32" spans="1:3" ht="15">
      <c r="A32" s="23" t="s">
        <v>148</v>
      </c>
      <c r="B32" s="22"/>
      <c r="C32" s="35"/>
    </row>
    <row r="33" spans="1:3" ht="14.25">
      <c r="A33" s="33" t="s">
        <v>179</v>
      </c>
      <c r="B33" s="30">
        <v>0</v>
      </c>
      <c r="C33" s="35">
        <v>0</v>
      </c>
    </row>
    <row r="34" spans="1:3" ht="15">
      <c r="A34" s="26" t="s">
        <v>171</v>
      </c>
      <c r="B34" s="27">
        <f>SUM(B33:B33)</f>
        <v>0</v>
      </c>
      <c r="C34" s="38">
        <v>0</v>
      </c>
    </row>
    <row r="35" spans="1:3" ht="15">
      <c r="A35" s="23" t="s">
        <v>172</v>
      </c>
      <c r="B35" s="14">
        <f>SUM(B31,B34)</f>
        <v>0</v>
      </c>
      <c r="C35" s="36">
        <v>0</v>
      </c>
    </row>
    <row r="36" spans="1:3" ht="15">
      <c r="A36" s="23" t="s">
        <v>173</v>
      </c>
      <c r="B36" s="14">
        <f>SUM(B6,B9,B14,B19,B23,B26,B31,B34)</f>
        <v>0</v>
      </c>
      <c r="C36" s="36">
        <v>0</v>
      </c>
    </row>
    <row r="37" spans="1:3" ht="15">
      <c r="A37" s="23" t="s">
        <v>32</v>
      </c>
      <c r="B37" s="14">
        <v>0</v>
      </c>
      <c r="C37" s="36">
        <v>0</v>
      </c>
    </row>
  </sheetData>
  <sheetProtection selectLockedCells="1" selectUnlockedCells="1"/>
  <mergeCells count="1">
    <mergeCell ref="A1:M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7"/>
  <sheetViews>
    <sheetView rightToLeft="1" zoomScale="80" zoomScaleNormal="80" workbookViewId="0" topLeftCell="A1">
      <selection activeCell="G44" sqref="G44"/>
    </sheetView>
  </sheetViews>
  <sheetFormatPr defaultColWidth="9.00390625" defaultRowHeight="14.25"/>
  <cols>
    <col min="1" max="1" width="46.50390625" style="0" customWidth="1"/>
    <col min="2" max="2" width="10.875" style="0" customWidth="1"/>
    <col min="3" max="3" width="10.375" style="0" customWidth="1"/>
  </cols>
  <sheetData>
    <row r="1" spans="1:13" ht="15">
      <c r="A1" s="31" t="s">
        <v>180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0" ht="14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3" ht="14.25">
      <c r="A3" t="s">
        <v>2</v>
      </c>
      <c r="B3" t="s">
        <v>3</v>
      </c>
      <c r="C3" t="s">
        <v>4</v>
      </c>
    </row>
    <row r="4" ht="15">
      <c r="A4" s="23" t="s">
        <v>110</v>
      </c>
    </row>
    <row r="5" spans="1:3" ht="14.25">
      <c r="A5" s="24" t="s">
        <v>176</v>
      </c>
      <c r="B5" s="22">
        <v>0</v>
      </c>
      <c r="C5" s="35">
        <v>0</v>
      </c>
    </row>
    <row r="6" spans="1:3" ht="15">
      <c r="A6" s="26" t="s">
        <v>117</v>
      </c>
      <c r="B6" s="27">
        <v>0</v>
      </c>
      <c r="C6" s="35">
        <v>0</v>
      </c>
    </row>
    <row r="7" spans="1:3" ht="15">
      <c r="A7" s="23" t="s">
        <v>118</v>
      </c>
      <c r="B7" s="22"/>
      <c r="C7" s="35"/>
    </row>
    <row r="8" spans="1:3" ht="14.25">
      <c r="A8" s="24" t="s">
        <v>177</v>
      </c>
      <c r="B8" s="22">
        <v>0</v>
      </c>
      <c r="C8" s="35">
        <v>0</v>
      </c>
    </row>
    <row r="9" spans="1:3" ht="15">
      <c r="A9" s="26" t="s">
        <v>129</v>
      </c>
      <c r="B9" s="27">
        <v>0</v>
      </c>
      <c r="C9" s="38">
        <v>0</v>
      </c>
    </row>
    <row r="10" spans="1:3" ht="15">
      <c r="A10" s="23" t="s">
        <v>130</v>
      </c>
      <c r="B10" s="22"/>
      <c r="C10" s="35"/>
    </row>
    <row r="11" spans="1:3" ht="14.25">
      <c r="A11" s="24" t="s">
        <v>96</v>
      </c>
      <c r="B11" s="22">
        <v>0</v>
      </c>
      <c r="C11" s="35">
        <v>0</v>
      </c>
    </row>
    <row r="12" spans="1:3" ht="14.25">
      <c r="A12" s="24" t="s">
        <v>97</v>
      </c>
      <c r="B12" s="22">
        <v>0</v>
      </c>
      <c r="C12" s="35">
        <v>0</v>
      </c>
    </row>
    <row r="13" spans="1:3" ht="14.25">
      <c r="A13" s="24" t="s">
        <v>91</v>
      </c>
      <c r="B13" s="22">
        <v>0</v>
      </c>
      <c r="C13" s="35">
        <v>0</v>
      </c>
    </row>
    <row r="14" spans="1:3" ht="15">
      <c r="A14" s="26" t="s">
        <v>131</v>
      </c>
      <c r="B14" s="27">
        <v>0</v>
      </c>
      <c r="C14" s="38">
        <v>0</v>
      </c>
    </row>
    <row r="15" spans="1:3" ht="15">
      <c r="A15" s="23" t="s">
        <v>132</v>
      </c>
      <c r="B15" s="22"/>
      <c r="C15" s="35"/>
    </row>
    <row r="16" spans="1:3" ht="14.25">
      <c r="A16" s="24" t="s">
        <v>96</v>
      </c>
      <c r="B16" s="22">
        <v>0</v>
      </c>
      <c r="C16" s="35">
        <v>0</v>
      </c>
    </row>
    <row r="17" spans="1:3" ht="14.25">
      <c r="A17" s="24" t="s">
        <v>97</v>
      </c>
      <c r="B17" s="22">
        <v>0</v>
      </c>
      <c r="C17" s="35">
        <v>0</v>
      </c>
    </row>
    <row r="18" spans="1:3" ht="14.25">
      <c r="A18" s="24" t="s">
        <v>91</v>
      </c>
      <c r="B18" s="22">
        <v>0</v>
      </c>
      <c r="C18" s="35">
        <v>0</v>
      </c>
    </row>
    <row r="19" spans="1:3" ht="15">
      <c r="A19" s="26" t="s">
        <v>133</v>
      </c>
      <c r="B19" s="27">
        <v>0</v>
      </c>
      <c r="C19" s="38">
        <v>0</v>
      </c>
    </row>
    <row r="20" spans="1:3" ht="15">
      <c r="A20" s="23" t="s">
        <v>134</v>
      </c>
      <c r="B20" s="22"/>
      <c r="C20" s="35"/>
    </row>
    <row r="21" spans="1:3" ht="15">
      <c r="A21" s="23" t="s">
        <v>135</v>
      </c>
      <c r="B21" s="22"/>
      <c r="C21" s="35"/>
    </row>
    <row r="22" spans="1:3" ht="14.25">
      <c r="A22" s="24" t="s">
        <v>136</v>
      </c>
      <c r="B22" s="22">
        <v>0</v>
      </c>
      <c r="C22" s="35">
        <v>0</v>
      </c>
    </row>
    <row r="23" spans="1:3" ht="15">
      <c r="A23" s="26" t="s">
        <v>137</v>
      </c>
      <c r="B23" s="27">
        <v>0</v>
      </c>
      <c r="C23" s="38">
        <v>0</v>
      </c>
    </row>
    <row r="24" spans="1:3" ht="15">
      <c r="A24" s="23" t="s">
        <v>138</v>
      </c>
      <c r="B24" s="22"/>
      <c r="C24" s="35"/>
    </row>
    <row r="25" spans="1:3" ht="14.25">
      <c r="A25" s="24" t="s">
        <v>139</v>
      </c>
      <c r="B25" s="22">
        <v>0</v>
      </c>
      <c r="C25" s="35">
        <v>0</v>
      </c>
    </row>
    <row r="26" spans="1:3" ht="15">
      <c r="A26" s="26" t="s">
        <v>140</v>
      </c>
      <c r="B26" s="27">
        <v>0</v>
      </c>
      <c r="C26" s="38">
        <v>0</v>
      </c>
    </row>
    <row r="27" spans="1:3" ht="15">
      <c r="A27" s="23" t="s">
        <v>141</v>
      </c>
      <c r="B27" s="14">
        <v>0</v>
      </c>
      <c r="C27" s="36">
        <v>0</v>
      </c>
    </row>
    <row r="28" spans="1:3" ht="15">
      <c r="A28" s="23" t="s">
        <v>142</v>
      </c>
      <c r="B28" s="22"/>
      <c r="C28" s="35"/>
    </row>
    <row r="29" spans="1:3" ht="15">
      <c r="A29" s="23" t="s">
        <v>143</v>
      </c>
      <c r="B29" s="22"/>
      <c r="C29" s="35"/>
    </row>
    <row r="30" spans="1:3" ht="14.25">
      <c r="A30" s="24" t="s">
        <v>178</v>
      </c>
      <c r="B30" s="30">
        <v>0</v>
      </c>
      <c r="C30" s="35">
        <v>0</v>
      </c>
    </row>
    <row r="31" spans="1:3" ht="15">
      <c r="A31" s="26" t="s">
        <v>147</v>
      </c>
      <c r="B31" s="27">
        <f>SUM(B30:B30)</f>
        <v>0</v>
      </c>
      <c r="C31" s="38">
        <v>0</v>
      </c>
    </row>
    <row r="32" spans="1:3" ht="15">
      <c r="A32" s="23" t="s">
        <v>148</v>
      </c>
      <c r="B32" s="22"/>
      <c r="C32" s="35"/>
    </row>
    <row r="33" spans="1:3" ht="14.25">
      <c r="A33" s="33" t="s">
        <v>179</v>
      </c>
      <c r="B33" s="30">
        <v>0</v>
      </c>
      <c r="C33" s="35">
        <v>0</v>
      </c>
    </row>
    <row r="34" spans="1:3" ht="15">
      <c r="A34" s="26" t="s">
        <v>171</v>
      </c>
      <c r="B34" s="27">
        <f>SUM(B33:B33)</f>
        <v>0</v>
      </c>
      <c r="C34" s="38">
        <v>0</v>
      </c>
    </row>
    <row r="35" spans="1:3" ht="15">
      <c r="A35" s="23" t="s">
        <v>172</v>
      </c>
      <c r="B35" s="14">
        <f>SUM(B31,B34)</f>
        <v>0</v>
      </c>
      <c r="C35" s="36">
        <v>0</v>
      </c>
    </row>
    <row r="36" spans="1:3" ht="15">
      <c r="A36" s="23" t="s">
        <v>173</v>
      </c>
      <c r="B36" s="14">
        <f>SUM(B6,B9,B14,B19,B23,B26,B31,B34)</f>
        <v>0</v>
      </c>
      <c r="C36" s="36">
        <v>0</v>
      </c>
    </row>
    <row r="37" spans="1:3" ht="15">
      <c r="A37" s="23" t="s">
        <v>32</v>
      </c>
      <c r="B37" s="14">
        <v>0</v>
      </c>
      <c r="C37" s="36">
        <v>0</v>
      </c>
    </row>
  </sheetData>
  <sheetProtection selectLockedCells="1" selectUnlockedCells="1"/>
  <mergeCells count="1">
    <mergeCell ref="A1:M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rightToLeft="1" zoomScale="80" zoomScaleNormal="80" workbookViewId="0" topLeftCell="A1">
      <selection activeCell="B30" sqref="B30"/>
    </sheetView>
  </sheetViews>
  <sheetFormatPr defaultColWidth="9.00390625" defaultRowHeight="14.25"/>
  <cols>
    <col min="1" max="1" width="9.125" style="2" customWidth="1"/>
    <col min="2" max="2" width="71.25390625" style="2" customWidth="1"/>
    <col min="3" max="3" width="12.50390625" style="2" customWidth="1"/>
    <col min="4" max="4" width="11.875" style="2" customWidth="1"/>
    <col min="5" max="5" width="15.625" style="2" hidden="1" customWidth="1"/>
    <col min="6" max="255" width="9.125" style="2" customWidth="1"/>
    <col min="256" max="16384" width="10.75390625" style="2" customWidth="1"/>
  </cols>
  <sheetData>
    <row r="1" spans="1:11" ht="1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1" ht="14.25"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5" ht="14.25">
      <c r="A3" t="s">
        <v>35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">
      <c r="A4" s="3"/>
      <c r="B4" s="3" t="s">
        <v>6</v>
      </c>
      <c r="C4" s="4"/>
      <c r="D4" s="5"/>
      <c r="E4" s="5"/>
    </row>
    <row r="5" spans="1:5" ht="15">
      <c r="A5" s="6" t="s">
        <v>36</v>
      </c>
      <c r="B5" s="6" t="s">
        <v>7</v>
      </c>
      <c r="C5" s="7">
        <f>'נספח 2- פיצויים בני 50-60'!B7</f>
        <v>0</v>
      </c>
      <c r="D5" s="8">
        <f aca="true" t="shared" si="0" ref="D5:D6">C5/$C$30</f>
        <v>0</v>
      </c>
      <c r="E5" s="9">
        <f aca="true" t="shared" si="1" ref="E5:E6">C5*1000</f>
        <v>0</v>
      </c>
    </row>
    <row r="6" spans="1:5" ht="15">
      <c r="A6" s="6" t="s">
        <v>37</v>
      </c>
      <c r="B6" s="6" t="s">
        <v>8</v>
      </c>
      <c r="C6" s="7">
        <f>'נספח 2- פיצויים בני 50-60'!B30</f>
        <v>48.88</v>
      </c>
      <c r="D6" s="8">
        <f t="shared" si="0"/>
        <v>0.000359063578641535</v>
      </c>
      <c r="E6" s="9">
        <f t="shared" si="1"/>
        <v>48880</v>
      </c>
    </row>
    <row r="7" spans="1:5" ht="15">
      <c r="A7" s="3"/>
      <c r="B7" s="3" t="s">
        <v>9</v>
      </c>
      <c r="C7" s="4"/>
      <c r="D7" s="10"/>
      <c r="E7" s="11"/>
    </row>
    <row r="8" spans="1:5" ht="15">
      <c r="A8" s="6" t="s">
        <v>38</v>
      </c>
      <c r="B8" s="6" t="s">
        <v>10</v>
      </c>
      <c r="C8" s="7">
        <f>'נספח 2- פיצויים בני 50-60'!B37</f>
        <v>0</v>
      </c>
      <c r="D8" s="8">
        <f aca="true" t="shared" si="2" ref="D8:D9">C8/$C$30</f>
        <v>0</v>
      </c>
      <c r="E8" s="9">
        <f aca="true" t="shared" si="3" ref="E8:E9">C8*1000</f>
        <v>0</v>
      </c>
    </row>
    <row r="9" spans="1:5" ht="15">
      <c r="A9" s="6" t="s">
        <v>39</v>
      </c>
      <c r="B9" s="6" t="s">
        <v>11</v>
      </c>
      <c r="C9" s="7">
        <f>'נספח 2- פיצויים בני 50-60'!B40</f>
        <v>11.7</v>
      </c>
      <c r="D9" s="8">
        <f t="shared" si="2"/>
        <v>8.594606935568655E-05</v>
      </c>
      <c r="E9" s="9">
        <f t="shared" si="3"/>
        <v>11700</v>
      </c>
    </row>
    <row r="10" spans="1:5" ht="15">
      <c r="A10" s="3"/>
      <c r="B10" s="3" t="s">
        <v>12</v>
      </c>
      <c r="C10" s="4"/>
      <c r="D10" s="10"/>
      <c r="E10" s="11"/>
    </row>
    <row r="11" spans="1:5" ht="15">
      <c r="A11" s="6" t="s">
        <v>40</v>
      </c>
      <c r="B11" s="6" t="s">
        <v>13</v>
      </c>
      <c r="C11" s="7">
        <f>'נספח 2- פיצויים בני 50-60'!B44</f>
        <v>0.53</v>
      </c>
      <c r="D11" s="8">
        <f aca="true" t="shared" si="4" ref="D11:D13">C11/$C$30</f>
        <v>3.8932834836336645E-06</v>
      </c>
      <c r="E11" s="9">
        <f aca="true" t="shared" si="5" ref="E11:E13">C11*1000</f>
        <v>530</v>
      </c>
    </row>
    <row r="12" spans="1:5" ht="15">
      <c r="A12" s="6" t="s">
        <v>41</v>
      </c>
      <c r="B12" s="6" t="s">
        <v>14</v>
      </c>
      <c r="C12" s="7">
        <v>0</v>
      </c>
      <c r="D12" s="8">
        <f t="shared" si="4"/>
        <v>0</v>
      </c>
      <c r="E12" s="9">
        <f t="shared" si="5"/>
        <v>0</v>
      </c>
    </row>
    <row r="13" spans="1:5" ht="15">
      <c r="A13" s="6" t="s">
        <v>42</v>
      </c>
      <c r="B13" s="6" t="s">
        <v>15</v>
      </c>
      <c r="C13" s="7">
        <f>'נספח 2- פיצויים בני 50-60'!B49</f>
        <v>0</v>
      </c>
      <c r="D13" s="8">
        <f t="shared" si="4"/>
        <v>0</v>
      </c>
      <c r="E13" s="9">
        <f t="shared" si="5"/>
        <v>0</v>
      </c>
    </row>
    <row r="14" spans="1:5" ht="14.25" customHeight="1">
      <c r="A14" s="3"/>
      <c r="B14" s="3" t="s">
        <v>16</v>
      </c>
      <c r="C14" s="4"/>
      <c r="D14" s="10"/>
      <c r="E14" s="11"/>
    </row>
    <row r="15" spans="1:5" ht="15">
      <c r="A15" s="6" t="s">
        <v>43</v>
      </c>
      <c r="B15" s="6" t="s">
        <v>17</v>
      </c>
      <c r="C15" s="7">
        <f>'נספח 3 - פיצויים בני 50-60'!B11</f>
        <v>57.28366044</v>
      </c>
      <c r="D15" s="8">
        <f aca="true" t="shared" si="6" ref="D15:D22">C15/$C$30</f>
        <v>0.00042079533787383233</v>
      </c>
      <c r="E15" s="9">
        <f aca="true" t="shared" si="7" ref="E15:E22">C15*1000</f>
        <v>57283.66044</v>
      </c>
    </row>
    <row r="16" spans="1:5" ht="15">
      <c r="A16" s="6" t="s">
        <v>44</v>
      </c>
      <c r="B16" s="6" t="s">
        <v>18</v>
      </c>
      <c r="C16" s="7">
        <f>'נספח 3 - פיצויים בני 50-60'!B23</f>
        <v>67.036185096</v>
      </c>
      <c r="D16" s="8">
        <f t="shared" si="6"/>
        <v>0.0004924356080001246</v>
      </c>
      <c r="E16" s="9">
        <f t="shared" si="7"/>
        <v>67036.185096</v>
      </c>
    </row>
    <row r="17" spans="1:5" ht="15">
      <c r="A17" s="6" t="s">
        <v>45</v>
      </c>
      <c r="B17" s="6" t="s">
        <v>19</v>
      </c>
      <c r="C17" s="7">
        <f>'נספח 3 - פיצויים בני 50-60'!B28</f>
        <v>0</v>
      </c>
      <c r="D17" s="8">
        <f t="shared" si="6"/>
        <v>0</v>
      </c>
      <c r="E17" s="9">
        <f t="shared" si="7"/>
        <v>0</v>
      </c>
    </row>
    <row r="18" spans="1:5" ht="15">
      <c r="A18" s="6" t="s">
        <v>46</v>
      </c>
      <c r="B18" s="6" t="s">
        <v>20</v>
      </c>
      <c r="C18" s="7">
        <f>'נספח 3 - פיצויים בני 50-60'!B33</f>
        <v>0</v>
      </c>
      <c r="D18" s="8">
        <f t="shared" si="6"/>
        <v>0</v>
      </c>
      <c r="E18" s="9">
        <f t="shared" si="7"/>
        <v>0</v>
      </c>
    </row>
    <row r="19" spans="1:5" ht="15">
      <c r="A19" s="6" t="s">
        <v>47</v>
      </c>
      <c r="B19" s="6" t="s">
        <v>21</v>
      </c>
      <c r="C19" s="7">
        <f>'נספח 3 - פיצויים בני 50-60'!B47</f>
        <v>0</v>
      </c>
      <c r="D19" s="8">
        <f t="shared" si="6"/>
        <v>0</v>
      </c>
      <c r="E19" s="9">
        <f t="shared" si="7"/>
        <v>0</v>
      </c>
    </row>
    <row r="20" spans="1:5" ht="15">
      <c r="A20" s="6" t="s">
        <v>48</v>
      </c>
      <c r="B20" s="6" t="s">
        <v>22</v>
      </c>
      <c r="C20" s="7">
        <f>'נספח 3 - פיצויים בני 50-60'!B71</f>
        <v>30.38</v>
      </c>
      <c r="D20" s="8">
        <f t="shared" si="6"/>
        <v>0.0002231659476090391</v>
      </c>
      <c r="E20" s="9">
        <f t="shared" si="7"/>
        <v>30380</v>
      </c>
    </row>
    <row r="21" spans="1:5" ht="15">
      <c r="A21" s="6" t="s">
        <v>49</v>
      </c>
      <c r="B21" s="6" t="s">
        <v>23</v>
      </c>
      <c r="C21" s="7">
        <f>'נספח 3 - פיצויים בני 50-60'!B37</f>
        <v>0</v>
      </c>
      <c r="D21" s="8">
        <f t="shared" si="6"/>
        <v>0</v>
      </c>
      <c r="E21" s="9">
        <f t="shared" si="7"/>
        <v>0</v>
      </c>
    </row>
    <row r="22" spans="1:5" ht="15">
      <c r="A22" s="6" t="s">
        <v>50</v>
      </c>
      <c r="B22" s="6" t="s">
        <v>24</v>
      </c>
      <c r="C22" s="7">
        <f>'נספח 3 - פיצויים בני 50-60'!B40</f>
        <v>0</v>
      </c>
      <c r="D22" s="8">
        <f t="shared" si="6"/>
        <v>0</v>
      </c>
      <c r="E22" s="9">
        <f t="shared" si="7"/>
        <v>0</v>
      </c>
    </row>
    <row r="23" spans="1:5" ht="15">
      <c r="A23" s="3"/>
      <c r="B23" s="3" t="s">
        <v>25</v>
      </c>
      <c r="C23" s="4"/>
      <c r="D23" s="10"/>
      <c r="E23" s="11"/>
    </row>
    <row r="24" spans="1:5" ht="15">
      <c r="A24" s="6" t="s">
        <v>51</v>
      </c>
      <c r="B24" s="6" t="s">
        <v>26</v>
      </c>
      <c r="C24" s="7">
        <f>'נספח 2- פיצויים בני 50-60'!B53</f>
        <v>0</v>
      </c>
      <c r="D24" s="8">
        <f aca="true" t="shared" si="8" ref="D24:D26">C24/$C$30</f>
        <v>0</v>
      </c>
      <c r="E24" s="9">
        <f aca="true" t="shared" si="9" ref="E24:E25">C24*1000</f>
        <v>0</v>
      </c>
    </row>
    <row r="25" spans="1:5" ht="15">
      <c r="A25" s="6" t="s">
        <v>52</v>
      </c>
      <c r="B25" s="6" t="s">
        <v>27</v>
      </c>
      <c r="C25" s="7">
        <f>'נספח 2- פיצויים בני 50-60'!B57</f>
        <v>0</v>
      </c>
      <c r="D25" s="8">
        <f t="shared" si="8"/>
        <v>0</v>
      </c>
      <c r="E25" s="9">
        <f t="shared" si="9"/>
        <v>0</v>
      </c>
    </row>
    <row r="26" spans="1:5" ht="15">
      <c r="A26" s="3" t="s">
        <v>53</v>
      </c>
      <c r="B26" s="3" t="s">
        <v>28</v>
      </c>
      <c r="C26" s="12">
        <f>SUM(C5:C25)</f>
        <v>215.80984553599998</v>
      </c>
      <c r="D26" s="10">
        <f t="shared" si="8"/>
        <v>0.001585299824963851</v>
      </c>
      <c r="E26" s="11">
        <f>SUM(E4:E25)</f>
        <v>215809.845536</v>
      </c>
    </row>
    <row r="27" spans="1:5" ht="15">
      <c r="A27" s="3"/>
      <c r="B27" s="6" t="s">
        <v>29</v>
      </c>
      <c r="C27" s="13"/>
      <c r="D27" s="8"/>
      <c r="E27" s="9">
        <f>C27*1000</f>
        <v>0</v>
      </c>
    </row>
    <row r="28" spans="1:5" ht="15">
      <c r="A28" s="6" t="s">
        <v>54</v>
      </c>
      <c r="B28" s="6" t="s">
        <v>30</v>
      </c>
      <c r="C28" s="8">
        <f>SUM(C11,C15:C22,C25)/C32</f>
        <v>0.0012208173497224274</v>
      </c>
      <c r="D28" s="8">
        <f aca="true" t="shared" si="10" ref="D28:D30">C28/$C$30</f>
        <v>8.967901932467453E-09</v>
      </c>
      <c r="E28" s="8">
        <f>SUM(E11,E15:E22,E25)/E32</f>
        <v>0.0012208173497224274</v>
      </c>
    </row>
    <row r="29" spans="1:5" ht="15">
      <c r="A29" s="6" t="s">
        <v>55</v>
      </c>
      <c r="B29" s="6" t="s">
        <v>31</v>
      </c>
      <c r="C29" s="8">
        <f>C26/C32</f>
        <v>0.0016972535324089129</v>
      </c>
      <c r="D29" s="8">
        <f t="shared" si="10"/>
        <v>1.2467715368427388E-08</v>
      </c>
      <c r="E29" s="8">
        <f>E26/E32</f>
        <v>0.001697253532408913</v>
      </c>
    </row>
    <row r="30" spans="1:5" ht="15">
      <c r="A30" s="6"/>
      <c r="B30" s="6" t="s">
        <v>32</v>
      </c>
      <c r="C30" s="14">
        <v>136131.88</v>
      </c>
      <c r="D30" s="8">
        <f t="shared" si="10"/>
        <v>1</v>
      </c>
      <c r="E30" s="9">
        <f aca="true" t="shared" si="11" ref="E30:E32">C30*1000</f>
        <v>136131880</v>
      </c>
    </row>
    <row r="31" spans="1:5" ht="15">
      <c r="A31" s="6"/>
      <c r="B31" s="6"/>
      <c r="C31" s="14"/>
      <c r="D31" s="15"/>
      <c r="E31" s="9">
        <f t="shared" si="11"/>
        <v>0</v>
      </c>
    </row>
    <row r="32" spans="1:5" ht="15">
      <c r="A32" s="6" t="s">
        <v>56</v>
      </c>
      <c r="B32" s="6" t="s">
        <v>33</v>
      </c>
      <c r="C32" s="14">
        <v>127152.391446021</v>
      </c>
      <c r="E32" s="9">
        <f t="shared" si="11"/>
        <v>127152391.446021</v>
      </c>
    </row>
  </sheetData>
  <sheetProtection selectLockedCells="1" selectUnlockedCells="1"/>
  <mergeCells count="1">
    <mergeCell ref="A1:K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rightToLeft="1" zoomScale="85" zoomScaleNormal="85" workbookViewId="0" topLeftCell="A1">
      <selection activeCell="B37" sqref="B37"/>
    </sheetView>
  </sheetViews>
  <sheetFormatPr defaultColWidth="9.00390625" defaultRowHeight="14.25"/>
  <cols>
    <col min="2" max="2" width="64.625" style="0" customWidth="1"/>
    <col min="3" max="3" width="10.875" style="0" customWidth="1"/>
    <col min="4" max="4" width="10.375" style="0" customWidth="1"/>
    <col min="5" max="5" width="14.50390625" style="0" hidden="1" customWidth="1"/>
  </cols>
  <sheetData>
    <row r="1" spans="2:14" ht="15">
      <c r="B1" s="17" t="s">
        <v>57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2:12" ht="14.25">
      <c r="B2" s="18"/>
      <c r="C2" s="18"/>
      <c r="D2" s="18"/>
      <c r="E2" s="18"/>
      <c r="F2" s="18"/>
      <c r="G2" s="18"/>
      <c r="H2" s="18"/>
      <c r="I2" s="18"/>
      <c r="J2" s="18"/>
      <c r="K2" s="18"/>
      <c r="L2" s="2"/>
    </row>
    <row r="3" spans="1:12" ht="14.25">
      <c r="A3" t="s">
        <v>35</v>
      </c>
      <c r="B3" s="2" t="s">
        <v>2</v>
      </c>
      <c r="C3" s="2" t="s">
        <v>3</v>
      </c>
      <c r="D3" s="2" t="s">
        <v>4</v>
      </c>
      <c r="E3" s="2" t="s">
        <v>5</v>
      </c>
      <c r="F3" s="2"/>
      <c r="G3" s="2"/>
      <c r="H3" s="2"/>
      <c r="I3" s="2"/>
      <c r="J3" s="2"/>
      <c r="K3" s="2"/>
      <c r="L3" s="2"/>
    </row>
    <row r="4" spans="1:12" ht="15">
      <c r="A4" s="3"/>
      <c r="B4" s="3" t="s">
        <v>6</v>
      </c>
      <c r="C4" s="4"/>
      <c r="D4" s="5"/>
      <c r="E4" s="5"/>
      <c r="F4" s="2"/>
      <c r="G4" s="2"/>
      <c r="H4" s="2"/>
      <c r="I4" s="2"/>
      <c r="J4" s="2"/>
      <c r="K4" s="2"/>
      <c r="L4" s="2"/>
    </row>
    <row r="5" spans="1:12" ht="15">
      <c r="A5" s="6" t="s">
        <v>36</v>
      </c>
      <c r="B5" s="6" t="s">
        <v>7</v>
      </c>
      <c r="C5" s="7">
        <f>'נספח 2- פיצויים בני 50-60'!B7</f>
        <v>0</v>
      </c>
      <c r="D5" s="8">
        <v>0</v>
      </c>
      <c r="E5" s="9">
        <f aca="true" t="shared" si="0" ref="E5:E6">C5*1000</f>
        <v>0</v>
      </c>
      <c r="F5" s="2"/>
      <c r="G5" s="2"/>
      <c r="H5" s="2"/>
      <c r="I5" s="2"/>
      <c r="J5" s="2"/>
      <c r="K5" s="2"/>
      <c r="L5" s="2"/>
    </row>
    <row r="6" spans="1:12" ht="15">
      <c r="A6" s="6" t="s">
        <v>37</v>
      </c>
      <c r="B6" s="6" t="s">
        <v>8</v>
      </c>
      <c r="C6" s="7">
        <v>0</v>
      </c>
      <c r="D6" s="8">
        <v>0</v>
      </c>
      <c r="E6" s="9">
        <f t="shared" si="0"/>
        <v>0</v>
      </c>
      <c r="F6" s="2"/>
      <c r="G6" s="2"/>
      <c r="H6" s="2"/>
      <c r="I6" s="2"/>
      <c r="J6" s="2"/>
      <c r="K6" s="2"/>
      <c r="L6" s="2"/>
    </row>
    <row r="7" spans="1:12" ht="15">
      <c r="A7" s="3"/>
      <c r="B7" s="3" t="s">
        <v>9</v>
      </c>
      <c r="C7" s="4"/>
      <c r="D7" s="10"/>
      <c r="E7" s="11"/>
      <c r="F7" s="2"/>
      <c r="G7" s="2"/>
      <c r="H7" s="2"/>
      <c r="I7" s="2"/>
      <c r="J7" s="2"/>
      <c r="K7" s="2"/>
      <c r="L7" s="2"/>
    </row>
    <row r="8" spans="1:12" ht="15">
      <c r="A8" s="6" t="s">
        <v>38</v>
      </c>
      <c r="B8" s="6" t="s">
        <v>10</v>
      </c>
      <c r="C8" s="7">
        <f>'נספח 2- פיצויים בני 50-60'!B37</f>
        <v>0</v>
      </c>
      <c r="D8" s="8">
        <v>0</v>
      </c>
      <c r="E8" s="9">
        <f aca="true" t="shared" si="1" ref="E8:E9">C8*1000</f>
        <v>0</v>
      </c>
      <c r="F8" s="2"/>
      <c r="G8" s="2"/>
      <c r="H8" s="2"/>
      <c r="I8" s="2"/>
      <c r="J8" s="2"/>
      <c r="K8" s="2"/>
      <c r="L8" s="2"/>
    </row>
    <row r="9" spans="1:12" ht="15">
      <c r="A9" s="6" t="s">
        <v>39</v>
      </c>
      <c r="B9" s="6" t="s">
        <v>11</v>
      </c>
      <c r="C9" s="7">
        <v>0</v>
      </c>
      <c r="D9" s="8">
        <v>0</v>
      </c>
      <c r="E9" s="9">
        <f t="shared" si="1"/>
        <v>0</v>
      </c>
      <c r="F9" s="2"/>
      <c r="G9" s="2"/>
      <c r="H9" s="2"/>
      <c r="I9" s="2"/>
      <c r="J9" s="2"/>
      <c r="K9" s="2"/>
      <c r="L9" s="2"/>
    </row>
    <row r="10" spans="1:12" ht="15">
      <c r="A10" s="3"/>
      <c r="B10" s="3" t="s">
        <v>12</v>
      </c>
      <c r="C10" s="4"/>
      <c r="D10" s="10"/>
      <c r="E10" s="11"/>
      <c r="F10" s="2"/>
      <c r="G10" s="2"/>
      <c r="H10" s="2"/>
      <c r="I10" s="2"/>
      <c r="J10" s="2"/>
      <c r="K10" s="2"/>
      <c r="L10" s="2"/>
    </row>
    <row r="11" spans="1:12" ht="15">
      <c r="A11" s="6" t="s">
        <v>40</v>
      </c>
      <c r="B11" s="6" t="s">
        <v>13</v>
      </c>
      <c r="C11" s="7">
        <v>0</v>
      </c>
      <c r="D11" s="8">
        <v>0</v>
      </c>
      <c r="E11" s="9">
        <f aca="true" t="shared" si="2" ref="E11:E13">C11*1000</f>
        <v>0</v>
      </c>
      <c r="F11" s="2"/>
      <c r="G11" s="2"/>
      <c r="H11" s="2"/>
      <c r="I11" s="2"/>
      <c r="J11" s="2"/>
      <c r="K11" s="2"/>
      <c r="L11" s="2"/>
    </row>
    <row r="12" spans="1:12" ht="15">
      <c r="A12" s="6" t="s">
        <v>41</v>
      </c>
      <c r="B12" s="6" t="s">
        <v>14</v>
      </c>
      <c r="C12" s="7">
        <v>0</v>
      </c>
      <c r="D12" s="8">
        <v>0</v>
      </c>
      <c r="E12" s="9">
        <f t="shared" si="2"/>
        <v>0</v>
      </c>
      <c r="F12" s="2"/>
      <c r="G12" s="2"/>
      <c r="H12" s="2"/>
      <c r="I12" s="2"/>
      <c r="J12" s="2"/>
      <c r="K12" s="2"/>
      <c r="L12" s="2"/>
    </row>
    <row r="13" spans="1:12" ht="15">
      <c r="A13" s="6" t="s">
        <v>42</v>
      </c>
      <c r="B13" s="6" t="s">
        <v>15</v>
      </c>
      <c r="C13" s="7">
        <f>'נספח 2- פיצויים בני 50-60'!B49</f>
        <v>0</v>
      </c>
      <c r="D13" s="8">
        <v>0</v>
      </c>
      <c r="E13" s="9">
        <f t="shared" si="2"/>
        <v>0</v>
      </c>
      <c r="F13" s="2"/>
      <c r="G13" s="2"/>
      <c r="H13" s="2"/>
      <c r="I13" s="2"/>
      <c r="J13" s="2"/>
      <c r="K13" s="2"/>
      <c r="L13" s="2"/>
    </row>
    <row r="14" spans="1:12" ht="15">
      <c r="A14" s="3"/>
      <c r="B14" s="3" t="s">
        <v>16</v>
      </c>
      <c r="C14" s="4"/>
      <c r="D14" s="10"/>
      <c r="E14" s="11"/>
      <c r="F14" s="2"/>
      <c r="G14" s="2"/>
      <c r="H14" s="2"/>
      <c r="I14" s="2"/>
      <c r="J14" s="2"/>
      <c r="K14" s="2"/>
      <c r="L14" s="2"/>
    </row>
    <row r="15" spans="1:12" ht="15">
      <c r="A15" s="6" t="s">
        <v>43</v>
      </c>
      <c r="B15" s="6" t="s">
        <v>17</v>
      </c>
      <c r="C15" s="7">
        <v>0</v>
      </c>
      <c r="D15" s="8">
        <v>0</v>
      </c>
      <c r="E15" s="9">
        <f aca="true" t="shared" si="3" ref="E15:E22">C15*1000</f>
        <v>0</v>
      </c>
      <c r="F15" s="2"/>
      <c r="G15" s="2"/>
      <c r="H15" s="2"/>
      <c r="I15" s="2"/>
      <c r="J15" s="2"/>
      <c r="K15" s="2"/>
      <c r="L15" s="2"/>
    </row>
    <row r="16" spans="1:12" ht="15">
      <c r="A16" s="6" t="s">
        <v>44</v>
      </c>
      <c r="B16" s="6" t="s">
        <v>18</v>
      </c>
      <c r="C16" s="7">
        <v>0</v>
      </c>
      <c r="D16" s="8">
        <v>0</v>
      </c>
      <c r="E16" s="9">
        <f t="shared" si="3"/>
        <v>0</v>
      </c>
      <c r="F16" s="2"/>
      <c r="G16" s="2"/>
      <c r="H16" s="2"/>
      <c r="I16" s="2"/>
      <c r="J16" s="2"/>
      <c r="K16" s="2"/>
      <c r="L16" s="2"/>
    </row>
    <row r="17" spans="1:12" ht="15">
      <c r="A17" s="6" t="s">
        <v>45</v>
      </c>
      <c r="B17" s="6" t="s">
        <v>19</v>
      </c>
      <c r="C17" s="7">
        <f>'נספח 3 - פיצויים בני 50-60'!B28</f>
        <v>0</v>
      </c>
      <c r="D17" s="8">
        <v>0</v>
      </c>
      <c r="E17" s="9">
        <f t="shared" si="3"/>
        <v>0</v>
      </c>
      <c r="F17" s="2"/>
      <c r="G17" s="2"/>
      <c r="H17" s="2"/>
      <c r="I17" s="2"/>
      <c r="J17" s="2"/>
      <c r="K17" s="2"/>
      <c r="L17" s="2"/>
    </row>
    <row r="18" spans="1:12" ht="15">
      <c r="A18" s="6" t="s">
        <v>46</v>
      </c>
      <c r="B18" s="6" t="s">
        <v>20</v>
      </c>
      <c r="C18" s="7">
        <f>'נספח 3 - פיצויים בני 50-60'!B33</f>
        <v>0</v>
      </c>
      <c r="D18" s="8">
        <v>0</v>
      </c>
      <c r="E18" s="9">
        <f t="shared" si="3"/>
        <v>0</v>
      </c>
      <c r="F18" s="2"/>
      <c r="G18" s="2"/>
      <c r="H18" s="2"/>
      <c r="I18" s="2"/>
      <c r="J18" s="2"/>
      <c r="K18" s="2"/>
      <c r="L18" s="2"/>
    </row>
    <row r="19" spans="1:12" ht="15">
      <c r="A19" s="6" t="s">
        <v>47</v>
      </c>
      <c r="B19" s="6" t="s">
        <v>21</v>
      </c>
      <c r="C19" s="7">
        <v>0</v>
      </c>
      <c r="D19" s="8">
        <v>0</v>
      </c>
      <c r="E19" s="9">
        <f t="shared" si="3"/>
        <v>0</v>
      </c>
      <c r="F19" s="2"/>
      <c r="G19" s="2"/>
      <c r="H19" s="2"/>
      <c r="I19" s="2"/>
      <c r="J19" s="2"/>
      <c r="K19" s="2"/>
      <c r="L19" s="2"/>
    </row>
    <row r="20" spans="1:12" ht="15">
      <c r="A20" s="6" t="s">
        <v>48</v>
      </c>
      <c r="B20" s="6" t="s">
        <v>22</v>
      </c>
      <c r="C20" s="7">
        <v>0</v>
      </c>
      <c r="D20" s="8">
        <v>0</v>
      </c>
      <c r="E20" s="9">
        <f t="shared" si="3"/>
        <v>0</v>
      </c>
      <c r="F20" s="2"/>
      <c r="G20" s="2"/>
      <c r="H20" s="2"/>
      <c r="I20" s="2"/>
      <c r="J20" s="2"/>
      <c r="K20" s="2"/>
      <c r="L20" s="2"/>
    </row>
    <row r="21" spans="1:12" ht="15">
      <c r="A21" s="6" t="s">
        <v>49</v>
      </c>
      <c r="B21" s="6" t="s">
        <v>23</v>
      </c>
      <c r="C21" s="7">
        <f>'נספח 3 - פיצויים בני 50-60'!B37</f>
        <v>0</v>
      </c>
      <c r="D21" s="8">
        <v>0</v>
      </c>
      <c r="E21" s="9">
        <f t="shared" si="3"/>
        <v>0</v>
      </c>
      <c r="F21" s="2"/>
      <c r="G21" s="2"/>
      <c r="H21" s="2"/>
      <c r="I21" s="2"/>
      <c r="J21" s="2"/>
      <c r="K21" s="2"/>
      <c r="L21" s="2"/>
    </row>
    <row r="22" spans="1:12" ht="15">
      <c r="A22" s="6" t="s">
        <v>50</v>
      </c>
      <c r="B22" s="6" t="s">
        <v>24</v>
      </c>
      <c r="C22" s="7">
        <f>'נספח 3 - פיצויים בני 50-60'!B40</f>
        <v>0</v>
      </c>
      <c r="D22" s="8">
        <v>0</v>
      </c>
      <c r="E22" s="9">
        <f t="shared" si="3"/>
        <v>0</v>
      </c>
      <c r="F22" s="2"/>
      <c r="G22" s="2"/>
      <c r="H22" s="2"/>
      <c r="I22" s="2"/>
      <c r="J22" s="2"/>
      <c r="K22" s="2"/>
      <c r="L22" s="2"/>
    </row>
    <row r="23" spans="1:12" ht="15">
      <c r="A23" s="3"/>
      <c r="B23" s="3" t="s">
        <v>25</v>
      </c>
      <c r="C23" s="4"/>
      <c r="D23" s="10"/>
      <c r="E23" s="11"/>
      <c r="F23" s="2"/>
      <c r="G23" s="2"/>
      <c r="H23" s="2"/>
      <c r="I23" s="2"/>
      <c r="J23" s="2"/>
      <c r="K23" s="2"/>
      <c r="L23" s="2"/>
    </row>
    <row r="24" spans="1:12" ht="15">
      <c r="A24" s="6" t="s">
        <v>51</v>
      </c>
      <c r="B24" s="6" t="s">
        <v>26</v>
      </c>
      <c r="C24" s="7">
        <f>'נספח 2- פיצויים בני 50-60'!B53</f>
        <v>0</v>
      </c>
      <c r="D24" s="8">
        <v>0</v>
      </c>
      <c r="E24" s="9">
        <f aca="true" t="shared" si="4" ref="E24:E25">C24*1000</f>
        <v>0</v>
      </c>
      <c r="F24" s="2"/>
      <c r="G24" s="2"/>
      <c r="H24" s="2"/>
      <c r="I24" s="2"/>
      <c r="J24" s="2"/>
      <c r="K24" s="2"/>
      <c r="L24" s="2"/>
    </row>
    <row r="25" spans="1:12" ht="15">
      <c r="A25" s="6" t="s">
        <v>52</v>
      </c>
      <c r="B25" s="6" t="s">
        <v>27</v>
      </c>
      <c r="C25" s="7">
        <f>'נספח 2- פיצויים בני 50-60'!B57</f>
        <v>0</v>
      </c>
      <c r="D25" s="8">
        <v>0</v>
      </c>
      <c r="E25" s="9">
        <f t="shared" si="4"/>
        <v>0</v>
      </c>
      <c r="F25" s="2"/>
      <c r="G25" s="2"/>
      <c r="H25" s="2"/>
      <c r="I25" s="2"/>
      <c r="J25" s="2"/>
      <c r="K25" s="2"/>
      <c r="L25" s="2"/>
    </row>
    <row r="26" spans="1:12" ht="15">
      <c r="A26" s="3" t="s">
        <v>53</v>
      </c>
      <c r="B26" s="3" t="s">
        <v>28</v>
      </c>
      <c r="C26" s="12">
        <f>SUM(C4:C25)</f>
        <v>0</v>
      </c>
      <c r="D26" s="10">
        <v>0</v>
      </c>
      <c r="E26" s="11">
        <f>SUM(E4:E25)</f>
        <v>0</v>
      </c>
      <c r="F26" s="2"/>
      <c r="G26" s="2"/>
      <c r="H26" s="2"/>
      <c r="I26" s="2"/>
      <c r="J26" s="2"/>
      <c r="K26" s="2"/>
      <c r="L26" s="2"/>
    </row>
    <row r="27" spans="1:12" ht="15">
      <c r="A27" s="3"/>
      <c r="B27" s="6" t="s">
        <v>29</v>
      </c>
      <c r="C27" s="13"/>
      <c r="D27" s="8"/>
      <c r="E27" s="9">
        <f>C27*1000</f>
        <v>0</v>
      </c>
      <c r="F27" s="2"/>
      <c r="G27" s="2"/>
      <c r="H27" s="2"/>
      <c r="I27" s="2"/>
      <c r="J27" s="2"/>
      <c r="K27" s="2"/>
      <c r="L27" s="2"/>
    </row>
    <row r="28" spans="1:12" ht="15">
      <c r="A28" s="6" t="s">
        <v>54</v>
      </c>
      <c r="B28" s="6" t="s">
        <v>30</v>
      </c>
      <c r="C28" s="8">
        <v>0</v>
      </c>
      <c r="D28" s="8">
        <v>0</v>
      </c>
      <c r="E28" s="8">
        <v>0</v>
      </c>
      <c r="F28" s="2"/>
      <c r="G28" s="2"/>
      <c r="H28" s="2"/>
      <c r="I28" s="2"/>
      <c r="J28" s="2"/>
      <c r="K28" s="2"/>
      <c r="L28" s="2"/>
    </row>
    <row r="29" spans="1:12" ht="15">
      <c r="A29" s="6" t="s">
        <v>55</v>
      </c>
      <c r="B29" s="6" t="s">
        <v>31</v>
      </c>
      <c r="C29" s="8">
        <v>0</v>
      </c>
      <c r="D29" s="8">
        <v>0</v>
      </c>
      <c r="E29" s="8">
        <v>0</v>
      </c>
      <c r="F29" s="2"/>
      <c r="G29" s="2"/>
      <c r="H29" s="2"/>
      <c r="I29" s="2"/>
      <c r="J29" s="2"/>
      <c r="K29" s="2"/>
      <c r="L29" s="2"/>
    </row>
    <row r="30" spans="1:12" ht="15">
      <c r="A30" s="6"/>
      <c r="B30" s="6" t="s">
        <v>32</v>
      </c>
      <c r="C30" s="14">
        <v>0</v>
      </c>
      <c r="D30" s="8">
        <v>0</v>
      </c>
      <c r="E30" s="9">
        <f aca="true" t="shared" si="5" ref="E30:E32">C30*1000</f>
        <v>0</v>
      </c>
      <c r="F30" s="2"/>
      <c r="G30" s="2"/>
      <c r="H30" s="2"/>
      <c r="I30" s="2"/>
      <c r="J30" s="2"/>
      <c r="K30" s="2"/>
      <c r="L30" s="2"/>
    </row>
    <row r="31" spans="1:12" ht="15">
      <c r="A31" s="6"/>
      <c r="B31" s="6"/>
      <c r="C31" s="14"/>
      <c r="D31" s="15"/>
      <c r="E31" s="9">
        <f t="shared" si="5"/>
        <v>0</v>
      </c>
      <c r="F31" s="2"/>
      <c r="G31" s="2"/>
      <c r="H31" s="2"/>
      <c r="I31" s="2"/>
      <c r="J31" s="2"/>
      <c r="K31" s="2"/>
      <c r="L31" s="2"/>
    </row>
    <row r="32" spans="1:12" ht="15">
      <c r="A32" s="6" t="s">
        <v>56</v>
      </c>
      <c r="B32" s="6" t="s">
        <v>33</v>
      </c>
      <c r="C32" s="14">
        <v>0.94</v>
      </c>
      <c r="D32" s="2"/>
      <c r="E32" s="9">
        <f t="shared" si="5"/>
        <v>940</v>
      </c>
      <c r="F32" s="2"/>
      <c r="G32" s="2"/>
      <c r="H32" s="2"/>
      <c r="I32" s="2"/>
      <c r="J32" s="2"/>
      <c r="K32" s="2"/>
      <c r="L32" s="2"/>
    </row>
  </sheetData>
  <sheetProtection selectLockedCells="1" selectUnlockedCells="1"/>
  <mergeCells count="1">
    <mergeCell ref="B1:N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rightToLeft="1" zoomScale="80" zoomScaleNormal="80" workbookViewId="0" topLeftCell="B1">
      <selection activeCell="B37" sqref="B37"/>
    </sheetView>
  </sheetViews>
  <sheetFormatPr defaultColWidth="9.00390625" defaultRowHeight="14.25"/>
  <cols>
    <col min="2" max="2" width="63.25390625" style="0" customWidth="1"/>
    <col min="3" max="3" width="10.875" style="0" customWidth="1"/>
    <col min="4" max="4" width="10.375" style="0" customWidth="1"/>
    <col min="5" max="5" width="14.50390625" style="0" hidden="1" customWidth="1"/>
  </cols>
  <sheetData>
    <row r="1" spans="2:14" ht="15">
      <c r="B1" s="17" t="s">
        <v>58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2:12" ht="14.25">
      <c r="B2" s="18"/>
      <c r="C2" s="18"/>
      <c r="D2" s="18"/>
      <c r="E2" s="18"/>
      <c r="F2" s="18"/>
      <c r="G2" s="18"/>
      <c r="H2" s="18"/>
      <c r="I2" s="18"/>
      <c r="J2" s="18"/>
      <c r="K2" s="18"/>
      <c r="L2" s="2"/>
    </row>
    <row r="3" spans="1:12" ht="14.25">
      <c r="A3" t="s">
        <v>35</v>
      </c>
      <c r="B3" s="2" t="s">
        <v>2</v>
      </c>
      <c r="C3" s="2" t="s">
        <v>3</v>
      </c>
      <c r="D3" s="2" t="s">
        <v>4</v>
      </c>
      <c r="E3" s="2" t="s">
        <v>5</v>
      </c>
      <c r="F3" s="2"/>
      <c r="G3" s="2"/>
      <c r="H3" s="2"/>
      <c r="I3" s="2"/>
      <c r="J3" s="2"/>
      <c r="K3" s="2"/>
      <c r="L3" s="2"/>
    </row>
    <row r="4" spans="1:12" ht="15">
      <c r="A4" s="3"/>
      <c r="B4" s="3" t="s">
        <v>6</v>
      </c>
      <c r="C4" s="4"/>
      <c r="D4" s="5"/>
      <c r="E4" s="5"/>
      <c r="F4" s="2"/>
      <c r="G4" s="2"/>
      <c r="H4" s="2"/>
      <c r="I4" s="2"/>
      <c r="J4" s="2"/>
      <c r="K4" s="2"/>
      <c r="L4" s="2"/>
    </row>
    <row r="5" spans="1:12" ht="15">
      <c r="A5" s="6" t="s">
        <v>36</v>
      </c>
      <c r="B5" s="6" t="s">
        <v>7</v>
      </c>
      <c r="C5" s="7">
        <f>'נספח 2- פיצויים בני 50-60'!B7</f>
        <v>0</v>
      </c>
      <c r="D5" s="19">
        <v>0</v>
      </c>
      <c r="E5" s="9">
        <f aca="true" t="shared" si="0" ref="E5:E6">C5*1000</f>
        <v>0</v>
      </c>
      <c r="F5" s="2"/>
      <c r="G5" s="2"/>
      <c r="H5" s="2"/>
      <c r="I5" s="2"/>
      <c r="J5" s="2"/>
      <c r="K5" s="2"/>
      <c r="L5" s="2"/>
    </row>
    <row r="6" spans="1:12" ht="15">
      <c r="A6" s="6" t="s">
        <v>37</v>
      </c>
      <c r="B6" s="6" t="s">
        <v>8</v>
      </c>
      <c r="C6" s="7">
        <v>0</v>
      </c>
      <c r="D6" s="19">
        <v>0</v>
      </c>
      <c r="E6" s="9">
        <f t="shared" si="0"/>
        <v>0</v>
      </c>
      <c r="F6" s="2"/>
      <c r="G6" s="2"/>
      <c r="H6" s="2"/>
      <c r="I6" s="2"/>
      <c r="J6" s="2"/>
      <c r="K6" s="2"/>
      <c r="L6" s="2"/>
    </row>
    <row r="7" spans="1:12" ht="15">
      <c r="A7" s="3"/>
      <c r="B7" s="3" t="s">
        <v>9</v>
      </c>
      <c r="C7" s="4"/>
      <c r="D7" s="20"/>
      <c r="E7" s="11"/>
      <c r="F7" s="2"/>
      <c r="G7" s="2"/>
      <c r="H7" s="2"/>
      <c r="I7" s="2"/>
      <c r="J7" s="2"/>
      <c r="K7" s="2"/>
      <c r="L7" s="2"/>
    </row>
    <row r="8" spans="1:12" ht="15">
      <c r="A8" s="6" t="s">
        <v>38</v>
      </c>
      <c r="B8" s="6" t="s">
        <v>10</v>
      </c>
      <c r="C8" s="7">
        <f>'נספח 2- פיצויים בני 50-60'!B37</f>
        <v>0</v>
      </c>
      <c r="D8" s="19">
        <v>0</v>
      </c>
      <c r="E8" s="9">
        <f aca="true" t="shared" si="1" ref="E8:E9">C8*1000</f>
        <v>0</v>
      </c>
      <c r="F8" s="2"/>
      <c r="G8" s="2"/>
      <c r="H8" s="2"/>
      <c r="I8" s="2"/>
      <c r="J8" s="2"/>
      <c r="K8" s="2"/>
      <c r="L8" s="2"/>
    </row>
    <row r="9" spans="1:12" ht="15">
      <c r="A9" s="6" t="s">
        <v>39</v>
      </c>
      <c r="B9" s="6" t="s">
        <v>11</v>
      </c>
      <c r="C9" s="7">
        <v>0</v>
      </c>
      <c r="D9" s="19">
        <v>0</v>
      </c>
      <c r="E9" s="9">
        <f t="shared" si="1"/>
        <v>0</v>
      </c>
      <c r="F9" s="2"/>
      <c r="G9" s="2"/>
      <c r="H9" s="2"/>
      <c r="I9" s="2"/>
      <c r="J9" s="2"/>
      <c r="K9" s="2"/>
      <c r="L9" s="2"/>
    </row>
    <row r="10" spans="1:12" ht="15">
      <c r="A10" s="3"/>
      <c r="B10" s="3" t="s">
        <v>12</v>
      </c>
      <c r="C10" s="4"/>
      <c r="D10" s="20"/>
      <c r="E10" s="11"/>
      <c r="F10" s="2"/>
      <c r="G10" s="2"/>
      <c r="H10" s="2"/>
      <c r="I10" s="2"/>
      <c r="J10" s="2"/>
      <c r="K10" s="2"/>
      <c r="L10" s="2"/>
    </row>
    <row r="11" spans="1:12" ht="15">
      <c r="A11" s="6" t="s">
        <v>40</v>
      </c>
      <c r="B11" s="6" t="s">
        <v>13</v>
      </c>
      <c r="C11" s="7">
        <v>0</v>
      </c>
      <c r="D11" s="19">
        <v>0</v>
      </c>
      <c r="E11" s="9">
        <f aca="true" t="shared" si="2" ref="E11:E13">C11*1000</f>
        <v>0</v>
      </c>
      <c r="F11" s="2"/>
      <c r="G11" s="2"/>
      <c r="H11" s="2"/>
      <c r="I11" s="2"/>
      <c r="J11" s="2"/>
      <c r="K11" s="2"/>
      <c r="L11" s="2"/>
    </row>
    <row r="12" spans="1:12" ht="15">
      <c r="A12" s="6" t="s">
        <v>41</v>
      </c>
      <c r="B12" s="6" t="s">
        <v>14</v>
      </c>
      <c r="C12" s="7">
        <v>0</v>
      </c>
      <c r="D12" s="19">
        <v>0</v>
      </c>
      <c r="E12" s="9">
        <f t="shared" si="2"/>
        <v>0</v>
      </c>
      <c r="F12" s="2"/>
      <c r="G12" s="2"/>
      <c r="H12" s="2"/>
      <c r="I12" s="2"/>
      <c r="J12" s="2"/>
      <c r="K12" s="2"/>
      <c r="L12" s="2"/>
    </row>
    <row r="13" spans="1:12" ht="15">
      <c r="A13" s="6" t="s">
        <v>42</v>
      </c>
      <c r="B13" s="6" t="s">
        <v>15</v>
      </c>
      <c r="C13" s="7">
        <f>'נספח 2- פיצויים בני 50-60'!B49</f>
        <v>0</v>
      </c>
      <c r="D13" s="19">
        <v>0</v>
      </c>
      <c r="E13" s="9">
        <f t="shared" si="2"/>
        <v>0</v>
      </c>
      <c r="F13" s="2"/>
      <c r="G13" s="2"/>
      <c r="H13" s="2"/>
      <c r="I13" s="2"/>
      <c r="J13" s="2"/>
      <c r="K13" s="2"/>
      <c r="L13" s="2"/>
    </row>
    <row r="14" spans="1:12" ht="15">
      <c r="A14" s="3"/>
      <c r="B14" s="3" t="s">
        <v>16</v>
      </c>
      <c r="C14" s="4"/>
      <c r="D14" s="20"/>
      <c r="E14" s="11"/>
      <c r="F14" s="2"/>
      <c r="G14" s="2"/>
      <c r="H14" s="2"/>
      <c r="I14" s="2"/>
      <c r="J14" s="2"/>
      <c r="K14" s="2"/>
      <c r="L14" s="2"/>
    </row>
    <row r="15" spans="1:12" ht="15">
      <c r="A15" s="6" t="s">
        <v>43</v>
      </c>
      <c r="B15" s="6" t="s">
        <v>17</v>
      </c>
      <c r="C15" s="7">
        <v>0</v>
      </c>
      <c r="D15" s="19">
        <v>0</v>
      </c>
      <c r="E15" s="9">
        <f aca="true" t="shared" si="3" ref="E15:E22">C15*1000</f>
        <v>0</v>
      </c>
      <c r="F15" s="2"/>
      <c r="G15" s="2"/>
      <c r="H15" s="2"/>
      <c r="I15" s="2"/>
      <c r="J15" s="2"/>
      <c r="K15" s="2"/>
      <c r="L15" s="2"/>
    </row>
    <row r="16" spans="1:12" ht="15">
      <c r="A16" s="6" t="s">
        <v>44</v>
      </c>
      <c r="B16" s="6" t="s">
        <v>18</v>
      </c>
      <c r="C16" s="7">
        <v>0</v>
      </c>
      <c r="D16" s="19">
        <v>0</v>
      </c>
      <c r="E16" s="9">
        <f t="shared" si="3"/>
        <v>0</v>
      </c>
      <c r="F16" s="2"/>
      <c r="G16" s="2"/>
      <c r="H16" s="2"/>
      <c r="I16" s="2"/>
      <c r="J16" s="2"/>
      <c r="K16" s="2"/>
      <c r="L16" s="2"/>
    </row>
    <row r="17" spans="1:12" ht="15">
      <c r="A17" s="6" t="s">
        <v>45</v>
      </c>
      <c r="B17" s="6" t="s">
        <v>19</v>
      </c>
      <c r="C17" s="7">
        <f>'נספח 3 - פיצויים בני 50-60'!B28</f>
        <v>0</v>
      </c>
      <c r="D17" s="19">
        <v>0</v>
      </c>
      <c r="E17" s="9">
        <f t="shared" si="3"/>
        <v>0</v>
      </c>
      <c r="F17" s="2"/>
      <c r="G17" s="2"/>
      <c r="H17" s="2"/>
      <c r="I17" s="2"/>
      <c r="J17" s="2"/>
      <c r="K17" s="2"/>
      <c r="L17" s="2"/>
    </row>
    <row r="18" spans="1:12" ht="15">
      <c r="A18" s="6" t="s">
        <v>46</v>
      </c>
      <c r="B18" s="6" t="s">
        <v>20</v>
      </c>
      <c r="C18" s="7">
        <f>'נספח 3 - פיצויים בני 50-60'!B33</f>
        <v>0</v>
      </c>
      <c r="D18" s="19">
        <v>0</v>
      </c>
      <c r="E18" s="9">
        <f t="shared" si="3"/>
        <v>0</v>
      </c>
      <c r="F18" s="2"/>
      <c r="G18" s="2"/>
      <c r="H18" s="2"/>
      <c r="I18" s="2"/>
      <c r="J18" s="2"/>
      <c r="K18" s="2"/>
      <c r="L18" s="2"/>
    </row>
    <row r="19" spans="1:12" ht="15">
      <c r="A19" s="6" t="s">
        <v>47</v>
      </c>
      <c r="B19" s="6" t="s">
        <v>21</v>
      </c>
      <c r="C19" s="7">
        <v>0</v>
      </c>
      <c r="D19" s="19">
        <v>0</v>
      </c>
      <c r="E19" s="9">
        <f t="shared" si="3"/>
        <v>0</v>
      </c>
      <c r="F19" s="2"/>
      <c r="G19" s="2"/>
      <c r="H19" s="2"/>
      <c r="I19" s="2"/>
      <c r="J19" s="2"/>
      <c r="K19" s="2"/>
      <c r="L19" s="2"/>
    </row>
    <row r="20" spans="1:12" ht="15">
      <c r="A20" s="6" t="s">
        <v>48</v>
      </c>
      <c r="B20" s="6" t="s">
        <v>22</v>
      </c>
      <c r="C20" s="7">
        <v>0</v>
      </c>
      <c r="D20" s="19">
        <v>0</v>
      </c>
      <c r="E20" s="9">
        <f t="shared" si="3"/>
        <v>0</v>
      </c>
      <c r="F20" s="2"/>
      <c r="G20" s="2"/>
      <c r="H20" s="2"/>
      <c r="I20" s="2"/>
      <c r="J20" s="2"/>
      <c r="K20" s="2"/>
      <c r="L20" s="2"/>
    </row>
    <row r="21" spans="1:12" ht="15">
      <c r="A21" s="6" t="s">
        <v>49</v>
      </c>
      <c r="B21" s="6" t="s">
        <v>23</v>
      </c>
      <c r="C21" s="7">
        <f>'נספח 3 - פיצויים בני 50-60'!B37</f>
        <v>0</v>
      </c>
      <c r="D21" s="19">
        <v>0</v>
      </c>
      <c r="E21" s="9">
        <f t="shared" si="3"/>
        <v>0</v>
      </c>
      <c r="F21" s="2"/>
      <c r="G21" s="2"/>
      <c r="H21" s="2"/>
      <c r="I21" s="2"/>
      <c r="J21" s="2"/>
      <c r="K21" s="2"/>
      <c r="L21" s="2"/>
    </row>
    <row r="22" spans="1:12" ht="15">
      <c r="A22" s="6" t="s">
        <v>50</v>
      </c>
      <c r="B22" s="6" t="s">
        <v>24</v>
      </c>
      <c r="C22" s="7">
        <f>'נספח 3 - פיצויים בני 50-60'!B40</f>
        <v>0</v>
      </c>
      <c r="D22" s="19">
        <v>0</v>
      </c>
      <c r="E22" s="9">
        <f t="shared" si="3"/>
        <v>0</v>
      </c>
      <c r="F22" s="2"/>
      <c r="G22" s="2"/>
      <c r="H22" s="2"/>
      <c r="I22" s="2"/>
      <c r="J22" s="2"/>
      <c r="K22" s="2"/>
      <c r="L22" s="2"/>
    </row>
    <row r="23" spans="1:12" ht="15">
      <c r="A23" s="3"/>
      <c r="B23" s="3" t="s">
        <v>25</v>
      </c>
      <c r="C23" s="4"/>
      <c r="D23" s="20"/>
      <c r="E23" s="11"/>
      <c r="F23" s="2"/>
      <c r="G23" s="2"/>
      <c r="H23" s="2"/>
      <c r="I23" s="2"/>
      <c r="J23" s="2"/>
      <c r="K23" s="2"/>
      <c r="L23" s="2"/>
    </row>
    <row r="24" spans="1:12" ht="15">
      <c r="A24" s="6" t="s">
        <v>51</v>
      </c>
      <c r="B24" s="6" t="s">
        <v>26</v>
      </c>
      <c r="C24" s="7">
        <f>'נספח 2- פיצויים בני 50-60'!B53</f>
        <v>0</v>
      </c>
      <c r="D24" s="19">
        <v>0</v>
      </c>
      <c r="E24" s="9">
        <f aca="true" t="shared" si="4" ref="E24:E25">C24*1000</f>
        <v>0</v>
      </c>
      <c r="F24" s="2"/>
      <c r="G24" s="2"/>
      <c r="H24" s="2"/>
      <c r="I24" s="2"/>
      <c r="J24" s="2"/>
      <c r="K24" s="2"/>
      <c r="L24" s="2"/>
    </row>
    <row r="25" spans="1:12" ht="15">
      <c r="A25" s="6" t="s">
        <v>52</v>
      </c>
      <c r="B25" s="6" t="s">
        <v>27</v>
      </c>
      <c r="C25" s="7">
        <f>'נספח 2- פיצויים בני 50-60'!B57</f>
        <v>0</v>
      </c>
      <c r="D25" s="19">
        <v>0</v>
      </c>
      <c r="E25" s="9">
        <f t="shared" si="4"/>
        <v>0</v>
      </c>
      <c r="F25" s="2"/>
      <c r="G25" s="2"/>
      <c r="H25" s="2"/>
      <c r="I25" s="2"/>
      <c r="J25" s="2"/>
      <c r="K25" s="2"/>
      <c r="L25" s="2"/>
    </row>
    <row r="26" spans="1:12" ht="15">
      <c r="A26" s="3" t="s">
        <v>53</v>
      </c>
      <c r="B26" s="3" t="s">
        <v>28</v>
      </c>
      <c r="C26" s="12">
        <f>SUM(C4:C25)</f>
        <v>0</v>
      </c>
      <c r="D26" s="20">
        <v>0</v>
      </c>
      <c r="E26" s="11">
        <f>SUM(E4:E25)</f>
        <v>0</v>
      </c>
      <c r="F26" s="2"/>
      <c r="G26" s="2"/>
      <c r="H26" s="2"/>
      <c r="I26" s="2"/>
      <c r="J26" s="2"/>
      <c r="K26" s="2"/>
      <c r="L26" s="2"/>
    </row>
    <row r="27" spans="1:12" ht="15">
      <c r="A27" s="3"/>
      <c r="B27" s="6" t="s">
        <v>29</v>
      </c>
      <c r="C27" s="13"/>
      <c r="D27" s="8"/>
      <c r="E27" s="9">
        <f>C27*1000</f>
        <v>0</v>
      </c>
      <c r="F27" s="2"/>
      <c r="G27" s="2"/>
      <c r="H27" s="2"/>
      <c r="I27" s="2"/>
      <c r="J27" s="2"/>
      <c r="K27" s="2"/>
      <c r="L27" s="2"/>
    </row>
    <row r="28" spans="1:12" ht="15">
      <c r="A28" s="6" t="s">
        <v>54</v>
      </c>
      <c r="B28" s="6" t="s">
        <v>30</v>
      </c>
      <c r="C28" s="8">
        <v>0</v>
      </c>
      <c r="D28" s="8">
        <v>0</v>
      </c>
      <c r="E28" s="8">
        <v>0</v>
      </c>
      <c r="F28" s="2"/>
      <c r="G28" s="2"/>
      <c r="H28" s="2"/>
      <c r="I28" s="2"/>
      <c r="J28" s="2"/>
      <c r="K28" s="2"/>
      <c r="L28" s="2"/>
    </row>
    <row r="29" spans="1:12" ht="15">
      <c r="A29" s="6" t="s">
        <v>55</v>
      </c>
      <c r="B29" s="6" t="s">
        <v>31</v>
      </c>
      <c r="C29" s="8">
        <v>0</v>
      </c>
      <c r="D29" s="8">
        <v>0</v>
      </c>
      <c r="E29" s="8">
        <v>0</v>
      </c>
      <c r="F29" s="2"/>
      <c r="G29" s="2"/>
      <c r="H29" s="2"/>
      <c r="I29" s="2"/>
      <c r="J29" s="2"/>
      <c r="K29" s="2"/>
      <c r="L29" s="2"/>
    </row>
    <row r="30" spans="1:12" ht="15">
      <c r="A30" s="6"/>
      <c r="B30" s="6" t="s">
        <v>32</v>
      </c>
      <c r="C30" s="21">
        <v>0</v>
      </c>
      <c r="D30" s="8">
        <v>0</v>
      </c>
      <c r="E30" s="9">
        <f aca="true" t="shared" si="5" ref="E30:E32">C30*1000</f>
        <v>0</v>
      </c>
      <c r="F30" s="2"/>
      <c r="G30" s="2"/>
      <c r="H30" s="2"/>
      <c r="I30" s="2"/>
      <c r="J30" s="2"/>
      <c r="K30" s="2"/>
      <c r="L30" s="2"/>
    </row>
    <row r="31" spans="1:12" ht="15">
      <c r="A31" s="6"/>
      <c r="B31" s="6"/>
      <c r="C31" s="14"/>
      <c r="D31" s="15"/>
      <c r="E31" s="9">
        <f t="shared" si="5"/>
        <v>0</v>
      </c>
      <c r="F31" s="2"/>
      <c r="G31" s="2"/>
      <c r="H31" s="2"/>
      <c r="I31" s="2"/>
      <c r="J31" s="2"/>
      <c r="K31" s="2"/>
      <c r="L31" s="2"/>
    </row>
    <row r="32" spans="1:12" ht="15">
      <c r="A32" s="6" t="s">
        <v>56</v>
      </c>
      <c r="B32" s="6" t="s">
        <v>33</v>
      </c>
      <c r="C32" s="14">
        <v>0.31</v>
      </c>
      <c r="D32" s="2"/>
      <c r="E32" s="9">
        <f t="shared" si="5"/>
        <v>310</v>
      </c>
      <c r="F32" s="2"/>
      <c r="G32" s="2"/>
      <c r="H32" s="2"/>
      <c r="I32" s="2"/>
      <c r="J32" s="2"/>
      <c r="K32" s="2"/>
      <c r="L32" s="2"/>
    </row>
  </sheetData>
  <sheetProtection selectLockedCells="1" selectUnlockedCells="1"/>
  <mergeCells count="1">
    <mergeCell ref="B1:N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C60"/>
  <sheetViews>
    <sheetView rightToLeft="1" zoomScale="80" zoomScaleNormal="80" workbookViewId="0" topLeftCell="A1">
      <selection activeCell="F52" sqref="F52"/>
    </sheetView>
  </sheetViews>
  <sheetFormatPr defaultColWidth="9.00390625" defaultRowHeight="14.25"/>
  <cols>
    <col min="1" max="1" width="48.50390625" style="0" customWidth="1"/>
    <col min="2" max="2" width="13.25390625" style="22" customWidth="1"/>
    <col min="3" max="3" width="11.75390625" style="0" customWidth="1"/>
  </cols>
  <sheetData>
    <row r="1" spans="1:3" ht="15">
      <c r="A1" s="1" t="s">
        <v>59</v>
      </c>
      <c r="B1" s="1"/>
      <c r="C1" s="1"/>
    </row>
    <row r="2" spans="1:3" ht="15">
      <c r="A2" s="1" t="s">
        <v>1</v>
      </c>
      <c r="B2" s="1"/>
      <c r="C2" s="1"/>
    </row>
    <row r="4" spans="1:3" ht="14.25">
      <c r="A4" t="s">
        <v>2</v>
      </c>
      <c r="B4" s="22" t="s">
        <v>3</v>
      </c>
      <c r="C4" t="s">
        <v>4</v>
      </c>
    </row>
    <row r="5" ht="15">
      <c r="A5" s="23" t="s">
        <v>60</v>
      </c>
    </row>
    <row r="6" ht="15">
      <c r="A6" s="23" t="s">
        <v>61</v>
      </c>
    </row>
    <row r="7" spans="1:3" ht="14.25">
      <c r="A7" s="24" t="s">
        <v>62</v>
      </c>
      <c r="B7" s="22">
        <v>0</v>
      </c>
      <c r="C7" s="25">
        <f aca="true" t="shared" si="0" ref="C7:C8">B7/$B$59</f>
        <v>0</v>
      </c>
    </row>
    <row r="8" spans="1:3" ht="15">
      <c r="A8" s="26" t="s">
        <v>63</v>
      </c>
      <c r="B8" s="27">
        <v>0</v>
      </c>
      <c r="C8" s="28">
        <f t="shared" si="0"/>
        <v>0</v>
      </c>
    </row>
    <row r="9" spans="1:3" ht="15">
      <c r="A9" s="23" t="s">
        <v>64</v>
      </c>
      <c r="C9" s="25"/>
    </row>
    <row r="10" spans="1:3" ht="14.25">
      <c r="A10" s="24" t="s">
        <v>65</v>
      </c>
      <c r="B10" s="22">
        <v>27</v>
      </c>
      <c r="C10" s="25">
        <f aca="true" t="shared" si="1" ref="C10:C32">B10/$B$59</f>
        <v>0.49879918714206545</v>
      </c>
    </row>
    <row r="11" spans="1:3" ht="14.25">
      <c r="A11" s="24" t="s">
        <v>66</v>
      </c>
      <c r="B11" s="22">
        <v>1.93</v>
      </c>
      <c r="C11" s="25">
        <f t="shared" si="1"/>
        <v>0.035654904858673564</v>
      </c>
    </row>
    <row r="12" spans="1:3" ht="14.25">
      <c r="A12" s="24" t="s">
        <v>67</v>
      </c>
      <c r="B12" s="22">
        <v>0</v>
      </c>
      <c r="C12" s="25">
        <f t="shared" si="1"/>
        <v>0</v>
      </c>
    </row>
    <row r="13" spans="1:3" ht="14.25">
      <c r="A13" s="24" t="s">
        <v>68</v>
      </c>
      <c r="B13" s="22">
        <v>1.35</v>
      </c>
      <c r="C13" s="25">
        <f t="shared" si="1"/>
        <v>0.024939959357103275</v>
      </c>
    </row>
    <row r="14" spans="1:3" ht="14.25">
      <c r="A14" s="24" t="s">
        <v>69</v>
      </c>
      <c r="B14" s="22">
        <v>4.31</v>
      </c>
      <c r="C14" s="25">
        <f t="shared" si="1"/>
        <v>0.07962312950304822</v>
      </c>
    </row>
    <row r="15" spans="1:3" ht="14.25">
      <c r="A15" s="24" t="s">
        <v>70</v>
      </c>
      <c r="B15" s="22">
        <v>0</v>
      </c>
      <c r="C15" s="25">
        <f t="shared" si="1"/>
        <v>0</v>
      </c>
    </row>
    <row r="16" spans="1:3" ht="14.25">
      <c r="A16" s="24" t="s">
        <v>71</v>
      </c>
      <c r="B16" s="22">
        <v>0.3</v>
      </c>
      <c r="C16" s="25">
        <f t="shared" si="1"/>
        <v>0.005542213190467393</v>
      </c>
    </row>
    <row r="17" spans="1:3" ht="14.25">
      <c r="A17" s="24" t="s">
        <v>72</v>
      </c>
      <c r="B17" s="22">
        <v>0</v>
      </c>
      <c r="C17" s="25">
        <f t="shared" si="1"/>
        <v>0</v>
      </c>
    </row>
    <row r="18" spans="1:3" ht="14.25">
      <c r="A18" s="24" t="s">
        <v>73</v>
      </c>
      <c r="B18" s="22">
        <v>0</v>
      </c>
      <c r="C18" s="25">
        <f t="shared" si="1"/>
        <v>0</v>
      </c>
    </row>
    <row r="19" spans="1:3" ht="14.25">
      <c r="A19" s="24" t="s">
        <v>74</v>
      </c>
      <c r="B19" s="22">
        <v>0</v>
      </c>
      <c r="C19" s="25">
        <f t="shared" si="1"/>
        <v>0</v>
      </c>
    </row>
    <row r="20" spans="1:3" ht="14.25">
      <c r="A20" s="24" t="s">
        <v>75</v>
      </c>
      <c r="B20" s="22">
        <v>0</v>
      </c>
      <c r="C20" s="25">
        <f t="shared" si="1"/>
        <v>0</v>
      </c>
    </row>
    <row r="21" spans="1:3" ht="14.25">
      <c r="A21" s="24" t="s">
        <v>76</v>
      </c>
      <c r="B21" s="22">
        <v>0</v>
      </c>
      <c r="C21" s="25">
        <f t="shared" si="1"/>
        <v>0</v>
      </c>
    </row>
    <row r="22" spans="1:3" ht="14.25">
      <c r="A22" s="24" t="s">
        <v>77</v>
      </c>
      <c r="B22" s="22">
        <v>0.01</v>
      </c>
      <c r="C22" s="25">
        <f t="shared" si="1"/>
        <v>0.00018474043968224647</v>
      </c>
    </row>
    <row r="23" spans="1:3" ht="14.25">
      <c r="A23" s="24" t="s">
        <v>78</v>
      </c>
      <c r="B23" s="22">
        <v>0</v>
      </c>
      <c r="C23" s="25">
        <f t="shared" si="1"/>
        <v>0</v>
      </c>
    </row>
    <row r="24" spans="1:3" ht="14.25">
      <c r="A24" s="24" t="s">
        <v>79</v>
      </c>
      <c r="B24" s="22">
        <v>0.09</v>
      </c>
      <c r="C24" s="25">
        <f t="shared" si="1"/>
        <v>0.001662663957140218</v>
      </c>
    </row>
    <row r="25" spans="1:3" ht="14.25">
      <c r="A25" s="24" t="s">
        <v>80</v>
      </c>
      <c r="B25" s="22">
        <v>3.77</v>
      </c>
      <c r="C25" s="25">
        <f t="shared" si="1"/>
        <v>0.06964714576020692</v>
      </c>
    </row>
    <row r="26" spans="1:3" ht="14.25">
      <c r="A26" s="24" t="s">
        <v>81</v>
      </c>
      <c r="B26" s="22">
        <v>0.09</v>
      </c>
      <c r="C26" s="25">
        <f t="shared" si="1"/>
        <v>0.001662663957140218</v>
      </c>
    </row>
    <row r="27" spans="1:3" ht="14.25">
      <c r="A27" s="24" t="s">
        <v>82</v>
      </c>
      <c r="B27" s="22">
        <v>1.67</v>
      </c>
      <c r="C27" s="25">
        <f t="shared" si="1"/>
        <v>0.030851653426935157</v>
      </c>
    </row>
    <row r="28" spans="1:3" ht="14.25">
      <c r="A28" s="24" t="s">
        <v>83</v>
      </c>
      <c r="B28" s="22">
        <v>0.91</v>
      </c>
      <c r="C28" s="25">
        <f t="shared" si="1"/>
        <v>0.01681138001108443</v>
      </c>
    </row>
    <row r="29" spans="1:3" ht="14.25">
      <c r="A29" s="24" t="s">
        <v>84</v>
      </c>
      <c r="B29" s="22">
        <v>0.47</v>
      </c>
      <c r="C29" s="25">
        <f t="shared" si="1"/>
        <v>0.008682800665065583</v>
      </c>
    </row>
    <row r="30" spans="1:3" ht="14.25">
      <c r="A30" s="24" t="s">
        <v>85</v>
      </c>
      <c r="B30" s="22">
        <v>0</v>
      </c>
      <c r="C30" s="25">
        <f t="shared" si="1"/>
        <v>0</v>
      </c>
    </row>
    <row r="31" spans="1:3" ht="15">
      <c r="A31" s="26" t="s">
        <v>86</v>
      </c>
      <c r="B31" s="27">
        <f>SUM(B10:B30)</f>
        <v>41.9</v>
      </c>
      <c r="C31" s="28">
        <f t="shared" si="1"/>
        <v>0.7740624422686126</v>
      </c>
    </row>
    <row r="32" spans="1:3" ht="15">
      <c r="A32" s="23" t="s">
        <v>87</v>
      </c>
      <c r="B32" s="14">
        <f>SUM(B8,B31)</f>
        <v>41.9</v>
      </c>
      <c r="C32" s="29">
        <f t="shared" si="1"/>
        <v>0.7740624422686126</v>
      </c>
    </row>
    <row r="33" spans="1:3" ht="15">
      <c r="A33" s="23" t="s">
        <v>88</v>
      </c>
      <c r="C33" s="25"/>
    </row>
    <row r="34" spans="1:3" ht="15">
      <c r="A34" s="23" t="s">
        <v>61</v>
      </c>
      <c r="C34" s="25"/>
    </row>
    <row r="35" spans="1:3" ht="14.25">
      <c r="A35" s="24" t="s">
        <v>89</v>
      </c>
      <c r="B35" s="22">
        <v>0</v>
      </c>
      <c r="C35" s="25">
        <f aca="true" t="shared" si="2" ref="C35:C38">B35/$B$59</f>
        <v>0</v>
      </c>
    </row>
    <row r="36" spans="1:3" ht="14.25">
      <c r="A36" s="24" t="s">
        <v>90</v>
      </c>
      <c r="B36" s="22">
        <v>0</v>
      </c>
      <c r="C36" s="25">
        <f t="shared" si="2"/>
        <v>0</v>
      </c>
    </row>
    <row r="37" spans="1:3" ht="14.25">
      <c r="A37" s="24" t="s">
        <v>91</v>
      </c>
      <c r="B37" s="22">
        <v>0</v>
      </c>
      <c r="C37" s="25">
        <f t="shared" si="2"/>
        <v>0</v>
      </c>
    </row>
    <row r="38" spans="1:3" ht="15">
      <c r="A38" s="26" t="s">
        <v>63</v>
      </c>
      <c r="B38" s="27">
        <v>0</v>
      </c>
      <c r="C38" s="28">
        <f t="shared" si="2"/>
        <v>0</v>
      </c>
    </row>
    <row r="39" spans="1:3" ht="15">
      <c r="A39" s="23" t="s">
        <v>64</v>
      </c>
      <c r="C39" s="25"/>
    </row>
    <row r="40" spans="1:3" ht="14.25">
      <c r="A40" s="24" t="s">
        <v>65</v>
      </c>
      <c r="B40" s="30">
        <f>'נספח 2- פיצויים בני 50-60'!B39</f>
        <v>11.7</v>
      </c>
      <c r="C40" s="25">
        <f aca="true" t="shared" si="3" ref="C40:C42">B40/$B$59</f>
        <v>0.21614631442822835</v>
      </c>
    </row>
    <row r="41" spans="1:3" ht="15">
      <c r="A41" s="26" t="s">
        <v>86</v>
      </c>
      <c r="B41" s="27">
        <f>SUM(B40)</f>
        <v>11.7</v>
      </c>
      <c r="C41" s="28">
        <f t="shared" si="3"/>
        <v>0.21614631442822835</v>
      </c>
    </row>
    <row r="42" spans="1:3" ht="15">
      <c r="A42" s="23" t="s">
        <v>92</v>
      </c>
      <c r="B42" s="14">
        <f>SUM(B35:B37,B40)</f>
        <v>11.7</v>
      </c>
      <c r="C42" s="29">
        <f t="shared" si="3"/>
        <v>0.21614631442822835</v>
      </c>
    </row>
    <row r="43" spans="1:3" ht="15">
      <c r="A43" s="23" t="s">
        <v>93</v>
      </c>
      <c r="C43" s="25"/>
    </row>
    <row r="44" spans="1:3" ht="14.25">
      <c r="A44" s="24" t="s">
        <v>65</v>
      </c>
      <c r="B44" s="30">
        <f>'נספח 2- פיצויים בני 50-60'!B43</f>
        <v>0.53</v>
      </c>
      <c r="C44" s="25">
        <f aca="true" t="shared" si="4" ref="C44:C45">B44/$B$59</f>
        <v>0.009791243303159064</v>
      </c>
    </row>
    <row r="45" spans="1:3" ht="15">
      <c r="A45" s="26" t="s">
        <v>94</v>
      </c>
      <c r="B45" s="27">
        <f>SUM(B44)</f>
        <v>0.53</v>
      </c>
      <c r="C45" s="28">
        <f t="shared" si="4"/>
        <v>0.009791243303159064</v>
      </c>
    </row>
    <row r="46" spans="1:3" ht="15">
      <c r="A46" s="23" t="s">
        <v>95</v>
      </c>
      <c r="C46" s="25"/>
    </row>
    <row r="47" spans="1:3" ht="14.25">
      <c r="A47" s="24" t="s">
        <v>96</v>
      </c>
      <c r="B47" s="22">
        <v>0</v>
      </c>
      <c r="C47" s="25">
        <f aca="true" t="shared" si="5" ref="C47:C50">B47/$B$59</f>
        <v>0</v>
      </c>
    </row>
    <row r="48" spans="1:3" ht="14.25">
      <c r="A48" s="24" t="s">
        <v>97</v>
      </c>
      <c r="B48" s="22">
        <v>0</v>
      </c>
      <c r="C48" s="25">
        <f t="shared" si="5"/>
        <v>0</v>
      </c>
    </row>
    <row r="49" spans="1:3" ht="14.25">
      <c r="A49" s="24" t="s">
        <v>91</v>
      </c>
      <c r="B49" s="22">
        <v>0</v>
      </c>
      <c r="C49" s="25">
        <f t="shared" si="5"/>
        <v>0</v>
      </c>
    </row>
    <row r="50" spans="1:3" ht="15">
      <c r="A50" s="26" t="s">
        <v>98</v>
      </c>
      <c r="B50" s="27">
        <v>0</v>
      </c>
      <c r="C50" s="28">
        <f t="shared" si="5"/>
        <v>0</v>
      </c>
    </row>
    <row r="51" spans="1:3" ht="15">
      <c r="A51" s="23" t="s">
        <v>99</v>
      </c>
      <c r="C51" s="25"/>
    </row>
    <row r="52" spans="1:3" ht="14.25">
      <c r="A52" s="24" t="s">
        <v>96</v>
      </c>
      <c r="B52" s="22">
        <v>0</v>
      </c>
      <c r="C52" s="25">
        <f aca="true" t="shared" si="6" ref="C52:C54">B52/$B$59</f>
        <v>0</v>
      </c>
    </row>
    <row r="53" spans="1:3" ht="14.25">
      <c r="A53" s="24" t="s">
        <v>91</v>
      </c>
      <c r="B53" s="22">
        <v>0</v>
      </c>
      <c r="C53" s="25">
        <f t="shared" si="6"/>
        <v>0</v>
      </c>
    </row>
    <row r="54" spans="1:3" ht="15">
      <c r="A54" s="26" t="s">
        <v>100</v>
      </c>
      <c r="B54" s="27">
        <v>0</v>
      </c>
      <c r="C54" s="28">
        <f t="shared" si="6"/>
        <v>0</v>
      </c>
    </row>
    <row r="55" spans="1:3" ht="15">
      <c r="A55" s="23" t="s">
        <v>101</v>
      </c>
      <c r="C55" s="25"/>
    </row>
    <row r="56" spans="1:3" ht="14.25">
      <c r="A56" s="24" t="s">
        <v>96</v>
      </c>
      <c r="B56" s="22">
        <v>0</v>
      </c>
      <c r="C56" s="25">
        <f aca="true" t="shared" si="7" ref="C56:C60">B56/$B$59</f>
        <v>0</v>
      </c>
    </row>
    <row r="57" spans="1:3" ht="14.25">
      <c r="A57" s="24" t="s">
        <v>91</v>
      </c>
      <c r="B57" s="22">
        <v>0</v>
      </c>
      <c r="C57" s="25">
        <f t="shared" si="7"/>
        <v>0</v>
      </c>
    </row>
    <row r="58" spans="1:3" ht="15">
      <c r="A58" s="26" t="s">
        <v>102</v>
      </c>
      <c r="B58" s="27">
        <v>0</v>
      </c>
      <c r="C58" s="28">
        <f t="shared" si="7"/>
        <v>0</v>
      </c>
    </row>
    <row r="59" spans="1:3" ht="15">
      <c r="A59" s="23" t="s">
        <v>103</v>
      </c>
      <c r="B59" s="14">
        <f>SUM(B8,B31,B38,B41,B45,B50,B54,B58)</f>
        <v>54.129999999999995</v>
      </c>
      <c r="C59" s="29">
        <f t="shared" si="7"/>
        <v>1</v>
      </c>
    </row>
    <row r="60" spans="1:3" ht="15">
      <c r="A60" s="23" t="s">
        <v>32</v>
      </c>
      <c r="B60" s="14">
        <f>'נספח 2 - פיצויים בני 60 ומעלה'!B39+'נספח 2 - פיצויים בני 50 ומטה'!B39+'נספח 2- פיצויים בני 50-60'!B59</f>
        <v>136131.88</v>
      </c>
      <c r="C60" s="29">
        <f t="shared" si="7"/>
        <v>2514.9063365970815</v>
      </c>
    </row>
  </sheetData>
  <sheetProtection selectLockedCells="1" selectUnlockedCells="1"/>
  <mergeCells count="2">
    <mergeCell ref="A1:C1"/>
    <mergeCell ref="A2:C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0"/>
  <sheetViews>
    <sheetView rightToLeft="1" zoomScale="80" zoomScaleNormal="80" workbookViewId="0" topLeftCell="A1">
      <selection activeCell="B59" sqref="B59"/>
    </sheetView>
  </sheetViews>
  <sheetFormatPr defaultColWidth="9.00390625" defaultRowHeight="14.25"/>
  <cols>
    <col min="1" max="1" width="55.375" style="0" customWidth="1"/>
    <col min="2" max="2" width="11.75390625" style="22" customWidth="1"/>
    <col min="3" max="3" width="11.875" style="0" customWidth="1"/>
    <col min="255" max="255" width="10.75390625" style="0" customWidth="1"/>
  </cols>
  <sheetData>
    <row r="1" spans="1:12" ht="15">
      <c r="A1" s="31" t="s">
        <v>104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0" ht="14.25">
      <c r="A2" s="24"/>
      <c r="B2" s="32"/>
      <c r="C2" s="24"/>
      <c r="D2" s="24"/>
      <c r="E2" s="24"/>
      <c r="F2" s="24"/>
      <c r="G2" s="24"/>
      <c r="H2" s="24"/>
      <c r="I2" s="24"/>
      <c r="J2" s="24"/>
    </row>
    <row r="3" spans="1:3" ht="14.25">
      <c r="A3" t="s">
        <v>2</v>
      </c>
      <c r="B3" s="22" t="s">
        <v>3</v>
      </c>
      <c r="C3" t="s">
        <v>4</v>
      </c>
    </row>
    <row r="4" ht="15">
      <c r="A4" s="23" t="s">
        <v>60</v>
      </c>
    </row>
    <row r="5" ht="15">
      <c r="A5" s="23" t="s">
        <v>61</v>
      </c>
    </row>
    <row r="6" spans="1:3" ht="14.25">
      <c r="A6" s="24" t="s">
        <v>62</v>
      </c>
      <c r="B6" s="22">
        <v>0</v>
      </c>
      <c r="C6" s="25">
        <f aca="true" t="shared" si="0" ref="C6:C7">B6/$B$59</f>
        <v>0</v>
      </c>
    </row>
    <row r="7" spans="1:3" ht="15">
      <c r="A7" s="26" t="s">
        <v>63</v>
      </c>
      <c r="B7" s="27">
        <v>0</v>
      </c>
      <c r="C7" s="28">
        <f t="shared" si="0"/>
        <v>0</v>
      </c>
    </row>
    <row r="8" spans="1:3" ht="15">
      <c r="A8" s="23" t="s">
        <v>64</v>
      </c>
      <c r="C8" s="25"/>
    </row>
    <row r="9" spans="1:3" ht="14.25">
      <c r="A9" s="24" t="s">
        <v>65</v>
      </c>
      <c r="B9" s="22">
        <v>31.57</v>
      </c>
      <c r="C9" s="25">
        <f aca="true" t="shared" si="1" ref="C9:C29">B9/$B$59</f>
        <v>0.00023190747090248075</v>
      </c>
    </row>
    <row r="10" spans="1:3" ht="14.25">
      <c r="A10" s="24" t="s">
        <v>66</v>
      </c>
      <c r="B10" s="22">
        <v>1.94</v>
      </c>
      <c r="C10" s="25">
        <f t="shared" si="1"/>
        <v>1.4250886713677941E-05</v>
      </c>
    </row>
    <row r="11" spans="1:3" ht="14.25">
      <c r="A11" s="24" t="s">
        <v>73</v>
      </c>
      <c r="B11" s="22">
        <v>0</v>
      </c>
      <c r="C11" s="25">
        <f t="shared" si="1"/>
        <v>0</v>
      </c>
    </row>
    <row r="12" spans="1:3" ht="14.25">
      <c r="A12" s="24" t="s">
        <v>75</v>
      </c>
      <c r="B12" s="22">
        <v>0</v>
      </c>
      <c r="C12" s="25">
        <f t="shared" si="1"/>
        <v>0</v>
      </c>
    </row>
    <row r="13" spans="1:3" ht="14.25">
      <c r="A13" s="24" t="s">
        <v>69</v>
      </c>
      <c r="B13" s="22">
        <v>5.08</v>
      </c>
      <c r="C13" s="25">
        <f t="shared" si="1"/>
        <v>3.731675489973399E-05</v>
      </c>
    </row>
    <row r="14" spans="1:3" ht="14.25">
      <c r="A14" s="24" t="s">
        <v>68</v>
      </c>
      <c r="B14" s="22">
        <v>1.41</v>
      </c>
      <c r="C14" s="25">
        <f t="shared" si="1"/>
        <v>1.0357603230044276E-05</v>
      </c>
    </row>
    <row r="15" spans="1:3" ht="14.25">
      <c r="A15" s="24" t="s">
        <v>77</v>
      </c>
      <c r="B15" s="22">
        <v>0.01</v>
      </c>
      <c r="C15" s="25">
        <f t="shared" si="1"/>
        <v>7.345817893648424E-08</v>
      </c>
    </row>
    <row r="16" spans="1:3" ht="14.25">
      <c r="A16" s="24" t="s">
        <v>67</v>
      </c>
      <c r="B16" s="22">
        <v>0</v>
      </c>
      <c r="C16" s="25">
        <f t="shared" si="1"/>
        <v>0</v>
      </c>
    </row>
    <row r="17" spans="1:3" ht="14.25">
      <c r="A17" s="24" t="s">
        <v>70</v>
      </c>
      <c r="B17" s="22">
        <v>0</v>
      </c>
      <c r="C17" s="25">
        <f t="shared" si="1"/>
        <v>0</v>
      </c>
    </row>
    <row r="18" spans="1:3" ht="14.25">
      <c r="A18" s="24" t="s">
        <v>72</v>
      </c>
      <c r="B18" s="22">
        <v>0.03</v>
      </c>
      <c r="C18" s="25">
        <f t="shared" si="1"/>
        <v>2.2037453680945271E-07</v>
      </c>
    </row>
    <row r="19" spans="1:3" ht="14.25">
      <c r="A19" s="24" t="s">
        <v>71</v>
      </c>
      <c r="B19" s="22">
        <v>0.3</v>
      </c>
      <c r="C19" s="25">
        <f t="shared" si="1"/>
        <v>2.203745368094527E-06</v>
      </c>
    </row>
    <row r="20" spans="1:3" ht="14.25">
      <c r="A20" s="24" t="s">
        <v>74</v>
      </c>
      <c r="B20" s="22">
        <v>0</v>
      </c>
      <c r="C20" s="25">
        <f t="shared" si="1"/>
        <v>0</v>
      </c>
    </row>
    <row r="21" spans="1:3" ht="14.25">
      <c r="A21" s="24" t="s">
        <v>76</v>
      </c>
      <c r="B21" s="22">
        <v>0</v>
      </c>
      <c r="C21" s="25">
        <f t="shared" si="1"/>
        <v>0</v>
      </c>
    </row>
    <row r="22" spans="1:3" ht="14.25">
      <c r="A22" s="24" t="s">
        <v>78</v>
      </c>
      <c r="B22" s="22">
        <v>0</v>
      </c>
      <c r="C22" s="25">
        <f t="shared" si="1"/>
        <v>0</v>
      </c>
    </row>
    <row r="23" spans="1:3" ht="14.25">
      <c r="A23" s="24" t="s">
        <v>79</v>
      </c>
      <c r="B23" s="22">
        <v>0.09</v>
      </c>
      <c r="C23" s="25">
        <f t="shared" si="1"/>
        <v>6.611236104283581E-07</v>
      </c>
    </row>
    <row r="24" spans="1:3" ht="14.25">
      <c r="A24" s="24" t="s">
        <v>80</v>
      </c>
      <c r="B24" s="22">
        <v>4.36</v>
      </c>
      <c r="C24" s="25">
        <f t="shared" si="1"/>
        <v>3.202776601630713E-05</v>
      </c>
    </row>
    <row r="25" spans="1:3" ht="14.25">
      <c r="A25" s="24" t="s">
        <v>82</v>
      </c>
      <c r="B25" s="22">
        <v>2.29</v>
      </c>
      <c r="C25" s="25">
        <f t="shared" si="1"/>
        <v>1.682192297645489E-05</v>
      </c>
    </row>
    <row r="26" spans="1:3" ht="14.25">
      <c r="A26" s="24" t="s">
        <v>83</v>
      </c>
      <c r="B26" s="22">
        <v>1.24</v>
      </c>
      <c r="C26" s="25">
        <f t="shared" si="1"/>
        <v>9.108814188124046E-06</v>
      </c>
    </row>
    <row r="27" spans="1:3" ht="14.25">
      <c r="A27" s="24" t="s">
        <v>84</v>
      </c>
      <c r="B27" s="22">
        <v>0.47</v>
      </c>
      <c r="C27" s="25">
        <f t="shared" si="1"/>
        <v>3.4525344100147588E-06</v>
      </c>
    </row>
    <row r="28" spans="1:3" ht="14.25">
      <c r="A28" s="24" t="s">
        <v>81</v>
      </c>
      <c r="B28" s="22">
        <v>0.09</v>
      </c>
      <c r="C28" s="25">
        <f t="shared" si="1"/>
        <v>6.611236104283581E-07</v>
      </c>
    </row>
    <row r="29" spans="1:3" ht="14.25">
      <c r="A29" s="24" t="s">
        <v>85</v>
      </c>
      <c r="B29" s="22">
        <v>0</v>
      </c>
      <c r="C29" s="25">
        <f t="shared" si="1"/>
        <v>0</v>
      </c>
    </row>
    <row r="30" spans="1:3" ht="15">
      <c r="A30" s="26" t="s">
        <v>86</v>
      </c>
      <c r="B30" s="27">
        <f>SUM(B9:B29)</f>
        <v>48.88</v>
      </c>
      <c r="C30" s="28">
        <f>SUM(C9:C29)</f>
        <v>0.000359063578641535</v>
      </c>
    </row>
    <row r="31" spans="1:3" ht="15">
      <c r="A31" s="23" t="s">
        <v>87</v>
      </c>
      <c r="B31" s="14">
        <f>SUM(B7,B30)</f>
        <v>48.88</v>
      </c>
      <c r="C31" s="29">
        <f>B31/$B$59</f>
        <v>0.000359063578641535</v>
      </c>
    </row>
    <row r="32" spans="1:3" ht="15">
      <c r="A32" s="23" t="s">
        <v>88</v>
      </c>
      <c r="C32" s="25"/>
    </row>
    <row r="33" spans="1:3" ht="15">
      <c r="A33" s="23" t="s">
        <v>61</v>
      </c>
      <c r="C33" s="25"/>
    </row>
    <row r="34" spans="1:3" ht="14.25">
      <c r="A34" s="24" t="s">
        <v>89</v>
      </c>
      <c r="B34" s="22">
        <v>0</v>
      </c>
      <c r="C34" s="25">
        <f aca="true" t="shared" si="2" ref="C34:C37">B34/$B$59</f>
        <v>0</v>
      </c>
    </row>
    <row r="35" spans="1:3" ht="14.25">
      <c r="A35" s="24" t="s">
        <v>90</v>
      </c>
      <c r="B35" s="22">
        <v>0</v>
      </c>
      <c r="C35" s="25">
        <f t="shared" si="2"/>
        <v>0</v>
      </c>
    </row>
    <row r="36" spans="1:3" ht="14.25">
      <c r="A36" s="24" t="s">
        <v>91</v>
      </c>
      <c r="B36" s="22">
        <v>0</v>
      </c>
      <c r="C36" s="25">
        <f t="shared" si="2"/>
        <v>0</v>
      </c>
    </row>
    <row r="37" spans="1:3" ht="15">
      <c r="A37" s="26" t="s">
        <v>63</v>
      </c>
      <c r="B37" s="27">
        <v>0</v>
      </c>
      <c r="C37" s="28">
        <f t="shared" si="2"/>
        <v>0</v>
      </c>
    </row>
    <row r="38" spans="1:3" ht="15">
      <c r="A38" s="23" t="s">
        <v>64</v>
      </c>
      <c r="C38" s="25"/>
    </row>
    <row r="39" spans="1:3" ht="14.25">
      <c r="A39" s="24" t="s">
        <v>65</v>
      </c>
      <c r="B39" s="22">
        <v>11.7</v>
      </c>
      <c r="C39" s="25">
        <f aca="true" t="shared" si="3" ref="C39:C41">B39/$B$59</f>
        <v>8.594606935568655E-05</v>
      </c>
    </row>
    <row r="40" spans="1:3" ht="15">
      <c r="A40" s="26" t="s">
        <v>86</v>
      </c>
      <c r="B40" s="27">
        <f>SUM(B39)</f>
        <v>11.7</v>
      </c>
      <c r="C40" s="28">
        <f t="shared" si="3"/>
        <v>8.594606935568655E-05</v>
      </c>
    </row>
    <row r="41" spans="1:3" ht="15">
      <c r="A41" s="23" t="s">
        <v>92</v>
      </c>
      <c r="B41" s="14">
        <f>SUM(B34:B36,B39)</f>
        <v>11.7</v>
      </c>
      <c r="C41" s="29">
        <f t="shared" si="3"/>
        <v>8.594606935568655E-05</v>
      </c>
    </row>
    <row r="42" spans="1:3" ht="15">
      <c r="A42" s="23" t="s">
        <v>93</v>
      </c>
      <c r="C42" s="25"/>
    </row>
    <row r="43" spans="1:3" ht="14.25">
      <c r="A43" s="24" t="s">
        <v>65</v>
      </c>
      <c r="B43" s="22">
        <v>0.53</v>
      </c>
      <c r="C43" s="25">
        <f aca="true" t="shared" si="4" ref="C43:C44">B43/$B$59</f>
        <v>3.8932834836336645E-06</v>
      </c>
    </row>
    <row r="44" spans="1:3" ht="15">
      <c r="A44" s="26" t="s">
        <v>94</v>
      </c>
      <c r="B44" s="27">
        <f>SUM(B43)</f>
        <v>0.53</v>
      </c>
      <c r="C44" s="28">
        <f t="shared" si="4"/>
        <v>3.8932834836336645E-06</v>
      </c>
    </row>
    <row r="45" spans="1:3" ht="15">
      <c r="A45" s="23" t="s">
        <v>95</v>
      </c>
      <c r="C45" s="25"/>
    </row>
    <row r="46" spans="1:3" ht="14.25">
      <c r="A46" s="24" t="s">
        <v>96</v>
      </c>
      <c r="B46" s="22">
        <v>0</v>
      </c>
      <c r="C46" s="25">
        <f aca="true" t="shared" si="5" ref="C46:C49">B46/$B$59</f>
        <v>0</v>
      </c>
    </row>
    <row r="47" spans="1:3" ht="14.25">
      <c r="A47" s="24" t="s">
        <v>97</v>
      </c>
      <c r="B47" s="22">
        <v>0</v>
      </c>
      <c r="C47" s="25">
        <f t="shared" si="5"/>
        <v>0</v>
      </c>
    </row>
    <row r="48" spans="1:3" ht="14.25">
      <c r="A48" s="24" t="s">
        <v>91</v>
      </c>
      <c r="B48" s="22">
        <v>0</v>
      </c>
      <c r="C48" s="25">
        <f t="shared" si="5"/>
        <v>0</v>
      </c>
    </row>
    <row r="49" spans="1:3" ht="15">
      <c r="A49" s="26" t="s">
        <v>98</v>
      </c>
      <c r="B49" s="27">
        <v>0</v>
      </c>
      <c r="C49" s="28">
        <f t="shared" si="5"/>
        <v>0</v>
      </c>
    </row>
    <row r="50" spans="1:3" ht="15">
      <c r="A50" s="23" t="s">
        <v>99</v>
      </c>
      <c r="C50" s="25"/>
    </row>
    <row r="51" spans="1:3" ht="14.25">
      <c r="A51" s="24" t="s">
        <v>96</v>
      </c>
      <c r="B51" s="22">
        <v>0</v>
      </c>
      <c r="C51" s="25">
        <f aca="true" t="shared" si="6" ref="C51:C53">B51/$B$59</f>
        <v>0</v>
      </c>
    </row>
    <row r="52" spans="1:3" ht="14.25">
      <c r="A52" s="24" t="s">
        <v>91</v>
      </c>
      <c r="B52" s="22">
        <v>0</v>
      </c>
      <c r="C52" s="25">
        <f t="shared" si="6"/>
        <v>0</v>
      </c>
    </row>
    <row r="53" spans="1:3" ht="15">
      <c r="A53" s="26" t="s">
        <v>100</v>
      </c>
      <c r="B53" s="27">
        <v>0</v>
      </c>
      <c r="C53" s="28">
        <f t="shared" si="6"/>
        <v>0</v>
      </c>
    </row>
    <row r="54" spans="1:3" ht="15">
      <c r="A54" s="23" t="s">
        <v>101</v>
      </c>
      <c r="C54" s="25"/>
    </row>
    <row r="55" spans="1:3" ht="14.25">
      <c r="A55" s="24" t="s">
        <v>96</v>
      </c>
      <c r="B55" s="22">
        <v>0</v>
      </c>
      <c r="C55" s="25">
        <f aca="true" t="shared" si="7" ref="C55:C59">B55/$B$59</f>
        <v>0</v>
      </c>
    </row>
    <row r="56" spans="1:3" ht="14.25">
      <c r="A56" s="24" t="s">
        <v>91</v>
      </c>
      <c r="B56" s="22">
        <v>0</v>
      </c>
      <c r="C56" s="25">
        <f t="shared" si="7"/>
        <v>0</v>
      </c>
    </row>
    <row r="57" spans="1:3" ht="15">
      <c r="A57" s="26" t="s">
        <v>102</v>
      </c>
      <c r="B57" s="27">
        <v>0</v>
      </c>
      <c r="C57" s="28">
        <f t="shared" si="7"/>
        <v>0</v>
      </c>
    </row>
    <row r="58" spans="1:3" ht="15">
      <c r="A58" s="23" t="s">
        <v>103</v>
      </c>
      <c r="B58" s="14">
        <f>SUM(B7,B30,B37,B40,B44,B49,B53,B57)</f>
        <v>61.11</v>
      </c>
      <c r="C58" s="29">
        <f t="shared" si="7"/>
        <v>0.00044890293148085517</v>
      </c>
    </row>
    <row r="59" spans="1:3" ht="15">
      <c r="A59" s="23" t="s">
        <v>32</v>
      </c>
      <c r="B59" s="14">
        <v>136131.88</v>
      </c>
      <c r="C59" s="29">
        <f t="shared" si="7"/>
        <v>1</v>
      </c>
    </row>
    <row r="60" spans="1:3" ht="15">
      <c r="A60" s="23"/>
      <c r="B60" s="14" t="s">
        <v>105</v>
      </c>
      <c r="C60" s="21" t="s">
        <v>106</v>
      </c>
    </row>
  </sheetData>
  <sheetProtection selectLockedCells="1" selectUnlockedCells="1"/>
  <mergeCells count="1">
    <mergeCell ref="A1:L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rightToLeft="1" zoomScale="80" zoomScaleNormal="80" workbookViewId="0" topLeftCell="A1">
      <selection activeCell="F27" sqref="F27"/>
    </sheetView>
  </sheetViews>
  <sheetFormatPr defaultColWidth="9.00390625" defaultRowHeight="14.25"/>
  <cols>
    <col min="1" max="1" width="48.25390625" style="0" customWidth="1"/>
    <col min="2" max="2" width="10.875" style="0" customWidth="1"/>
    <col min="3" max="3" width="10.375" style="0" customWidth="1"/>
  </cols>
  <sheetData>
    <row r="1" spans="1:13" ht="15">
      <c r="A1" s="31" t="s">
        <v>107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0" ht="14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3" ht="14.25">
      <c r="A3" t="s">
        <v>2</v>
      </c>
      <c r="B3" t="s">
        <v>3</v>
      </c>
      <c r="C3" t="s">
        <v>4</v>
      </c>
    </row>
    <row r="4" ht="15">
      <c r="A4" s="23" t="s">
        <v>60</v>
      </c>
    </row>
    <row r="5" ht="15">
      <c r="A5" s="23" t="s">
        <v>61</v>
      </c>
    </row>
    <row r="6" spans="1:3" ht="14.25">
      <c r="A6" s="24" t="s">
        <v>62</v>
      </c>
      <c r="B6" s="22">
        <v>0</v>
      </c>
      <c r="C6" s="25">
        <v>0</v>
      </c>
    </row>
    <row r="7" spans="1:3" ht="15">
      <c r="A7" s="26" t="s">
        <v>63</v>
      </c>
      <c r="B7" s="27">
        <v>0</v>
      </c>
      <c r="C7" s="28">
        <v>0</v>
      </c>
    </row>
    <row r="8" spans="1:3" ht="15">
      <c r="A8" s="23" t="s">
        <v>64</v>
      </c>
      <c r="B8" s="22"/>
      <c r="C8" s="25"/>
    </row>
    <row r="9" spans="1:3" ht="14.25">
      <c r="A9" s="33" t="s">
        <v>65</v>
      </c>
      <c r="B9" s="30">
        <v>0</v>
      </c>
      <c r="C9" s="25">
        <v>0</v>
      </c>
    </row>
    <row r="10" spans="1:3" ht="15">
      <c r="A10" s="26" t="s">
        <v>86</v>
      </c>
      <c r="B10" s="27">
        <f>SUM(B9:B9)</f>
        <v>0</v>
      </c>
      <c r="C10" s="28">
        <v>0</v>
      </c>
    </row>
    <row r="11" spans="1:3" ht="15">
      <c r="A11" s="23" t="s">
        <v>87</v>
      </c>
      <c r="B11" s="14">
        <f>SUM(B7,B10)</f>
        <v>0</v>
      </c>
      <c r="C11" s="29">
        <v>0</v>
      </c>
    </row>
    <row r="12" spans="1:3" ht="15">
      <c r="A12" s="23" t="s">
        <v>88</v>
      </c>
      <c r="B12" s="22"/>
      <c r="C12" s="25"/>
    </row>
    <row r="13" spans="1:3" ht="15">
      <c r="A13" s="23" t="s">
        <v>61</v>
      </c>
      <c r="B13" s="22"/>
      <c r="C13" s="25"/>
    </row>
    <row r="14" spans="1:3" ht="14.25">
      <c r="A14" s="24" t="s">
        <v>89</v>
      </c>
      <c r="B14" s="22">
        <v>0</v>
      </c>
      <c r="C14" s="25">
        <v>0</v>
      </c>
    </row>
    <row r="15" spans="1:3" ht="14.25">
      <c r="A15" s="24" t="s">
        <v>90</v>
      </c>
      <c r="B15" s="22">
        <v>0</v>
      </c>
      <c r="C15" s="25">
        <v>0</v>
      </c>
    </row>
    <row r="16" spans="1:3" ht="14.25">
      <c r="A16" s="24" t="s">
        <v>91</v>
      </c>
      <c r="B16" s="22">
        <v>0</v>
      </c>
      <c r="C16" s="25">
        <v>0</v>
      </c>
    </row>
    <row r="17" spans="1:3" ht="15">
      <c r="A17" s="26" t="s">
        <v>63</v>
      </c>
      <c r="B17" s="27">
        <v>0</v>
      </c>
      <c r="C17" s="28">
        <v>0</v>
      </c>
    </row>
    <row r="18" spans="1:3" ht="15">
      <c r="A18" s="23" t="s">
        <v>64</v>
      </c>
      <c r="B18" s="22"/>
      <c r="C18" s="25"/>
    </row>
    <row r="19" spans="1:3" ht="14.25">
      <c r="A19" s="24" t="s">
        <v>65</v>
      </c>
      <c r="B19" s="30">
        <v>0</v>
      </c>
      <c r="C19" s="25">
        <v>0</v>
      </c>
    </row>
    <row r="20" spans="1:3" ht="15">
      <c r="A20" s="26" t="s">
        <v>86</v>
      </c>
      <c r="B20" s="27">
        <f>SUM(B19)</f>
        <v>0</v>
      </c>
      <c r="C20" s="28">
        <v>0</v>
      </c>
    </row>
    <row r="21" spans="1:3" ht="15">
      <c r="A21" s="23" t="s">
        <v>92</v>
      </c>
      <c r="B21" s="14">
        <f>SUM(B14:B16,B19)</f>
        <v>0</v>
      </c>
      <c r="C21" s="29">
        <v>0</v>
      </c>
    </row>
    <row r="22" spans="1:3" ht="15">
      <c r="A22" s="23" t="s">
        <v>93</v>
      </c>
      <c r="B22" s="22"/>
      <c r="C22" s="25"/>
    </row>
    <row r="23" spans="1:3" ht="14.25">
      <c r="A23" s="24" t="s">
        <v>65</v>
      </c>
      <c r="B23" s="30">
        <v>0</v>
      </c>
      <c r="C23" s="25">
        <v>0</v>
      </c>
    </row>
    <row r="24" spans="1:3" ht="15">
      <c r="A24" s="26" t="s">
        <v>94</v>
      </c>
      <c r="B24" s="27">
        <f>SUM(B23)</f>
        <v>0</v>
      </c>
      <c r="C24" s="28">
        <v>0</v>
      </c>
    </row>
    <row r="25" spans="1:3" ht="15">
      <c r="A25" s="23" t="s">
        <v>95</v>
      </c>
      <c r="B25" s="22"/>
      <c r="C25" s="25"/>
    </row>
    <row r="26" spans="1:3" ht="14.25">
      <c r="A26" s="24" t="s">
        <v>96</v>
      </c>
      <c r="B26" s="22">
        <v>0</v>
      </c>
      <c r="C26" s="25">
        <v>0</v>
      </c>
    </row>
    <row r="27" spans="1:3" ht="14.25">
      <c r="A27" s="24" t="s">
        <v>97</v>
      </c>
      <c r="B27" s="22">
        <v>0</v>
      </c>
      <c r="C27" s="25">
        <v>0</v>
      </c>
    </row>
    <row r="28" spans="1:3" ht="14.25">
      <c r="A28" s="24" t="s">
        <v>91</v>
      </c>
      <c r="B28" s="22">
        <v>0</v>
      </c>
      <c r="C28" s="25">
        <v>0</v>
      </c>
    </row>
    <row r="29" spans="1:3" ht="15">
      <c r="A29" s="26" t="s">
        <v>98</v>
      </c>
      <c r="B29" s="27">
        <v>0</v>
      </c>
      <c r="C29" s="28">
        <v>0</v>
      </c>
    </row>
    <row r="30" spans="1:3" ht="15">
      <c r="A30" s="23" t="s">
        <v>99</v>
      </c>
      <c r="B30" s="22"/>
      <c r="C30" s="25"/>
    </row>
    <row r="31" spans="1:3" ht="14.25">
      <c r="A31" s="24" t="s">
        <v>96</v>
      </c>
      <c r="B31" s="22">
        <v>0</v>
      </c>
      <c r="C31" s="25">
        <v>0</v>
      </c>
    </row>
    <row r="32" spans="1:3" ht="14.25">
      <c r="A32" s="24" t="s">
        <v>91</v>
      </c>
      <c r="B32" s="22">
        <v>0</v>
      </c>
      <c r="C32" s="25">
        <v>0</v>
      </c>
    </row>
    <row r="33" spans="1:3" ht="15">
      <c r="A33" s="26" t="s">
        <v>100</v>
      </c>
      <c r="B33" s="27">
        <v>0</v>
      </c>
      <c r="C33" s="28">
        <v>0</v>
      </c>
    </row>
    <row r="34" spans="1:3" ht="15">
      <c r="A34" s="23" t="s">
        <v>101</v>
      </c>
      <c r="B34" s="22"/>
      <c r="C34" s="25"/>
    </row>
    <row r="35" spans="1:3" ht="14.25">
      <c r="A35" s="24" t="s">
        <v>96</v>
      </c>
      <c r="B35" s="22">
        <v>0</v>
      </c>
      <c r="C35" s="25">
        <v>0</v>
      </c>
    </row>
    <row r="36" spans="1:3" ht="14.25">
      <c r="A36" s="24" t="s">
        <v>91</v>
      </c>
      <c r="B36" s="22">
        <v>0</v>
      </c>
      <c r="C36" s="25">
        <v>0</v>
      </c>
    </row>
    <row r="37" spans="1:3" ht="15">
      <c r="A37" s="26" t="s">
        <v>102</v>
      </c>
      <c r="B37" s="27">
        <v>0</v>
      </c>
      <c r="C37" s="28">
        <v>0</v>
      </c>
    </row>
    <row r="38" spans="1:3" ht="15">
      <c r="A38" s="23" t="s">
        <v>103</v>
      </c>
      <c r="B38" s="14">
        <f>SUM(B7,B10,B17,B20,B24,B29,B33,B37)</f>
        <v>0</v>
      </c>
      <c r="C38" s="29">
        <v>0</v>
      </c>
    </row>
    <row r="39" spans="1:3" ht="15">
      <c r="A39" s="23" t="s">
        <v>32</v>
      </c>
      <c r="B39" s="14">
        <v>0</v>
      </c>
      <c r="C39" s="29">
        <v>0</v>
      </c>
    </row>
  </sheetData>
  <sheetProtection selectLockedCells="1" selectUnlockedCells="1"/>
  <mergeCells count="1">
    <mergeCell ref="A1:M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rightToLeft="1" zoomScale="80" zoomScaleNormal="80" workbookViewId="0" topLeftCell="A1">
      <selection activeCell="D12" sqref="D12"/>
    </sheetView>
  </sheetViews>
  <sheetFormatPr defaultColWidth="9.00390625" defaultRowHeight="14.25"/>
  <cols>
    <col min="1" max="1" width="48.25390625" style="0" customWidth="1"/>
    <col min="2" max="2" width="10.875" style="0" customWidth="1"/>
    <col min="3" max="3" width="10.375" style="0" customWidth="1"/>
  </cols>
  <sheetData>
    <row r="1" spans="1:13" ht="15">
      <c r="A1" s="31" t="s">
        <v>108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0" ht="14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3" ht="14.25">
      <c r="A3" t="s">
        <v>2</v>
      </c>
      <c r="B3" t="s">
        <v>3</v>
      </c>
      <c r="C3" t="s">
        <v>4</v>
      </c>
    </row>
    <row r="4" ht="15">
      <c r="A4" s="23" t="s">
        <v>60</v>
      </c>
    </row>
    <row r="5" ht="15">
      <c r="A5" s="23" t="s">
        <v>61</v>
      </c>
    </row>
    <row r="6" spans="1:3" ht="14.25">
      <c r="A6" s="24" t="s">
        <v>62</v>
      </c>
      <c r="B6" s="22">
        <v>0</v>
      </c>
      <c r="C6" s="25">
        <v>0</v>
      </c>
    </row>
    <row r="7" spans="1:3" ht="15">
      <c r="A7" s="26" t="s">
        <v>63</v>
      </c>
      <c r="B7" s="27">
        <v>0</v>
      </c>
      <c r="C7" s="28">
        <v>0</v>
      </c>
    </row>
    <row r="8" spans="1:3" ht="15">
      <c r="A8" s="23" t="s">
        <v>64</v>
      </c>
      <c r="B8" s="22"/>
      <c r="C8" s="25"/>
    </row>
    <row r="9" spans="1:3" ht="14.25">
      <c r="A9" s="33" t="s">
        <v>65</v>
      </c>
      <c r="B9" s="30">
        <v>0</v>
      </c>
      <c r="C9" s="25">
        <v>0</v>
      </c>
    </row>
    <row r="10" spans="1:3" ht="15">
      <c r="A10" s="26" t="s">
        <v>86</v>
      </c>
      <c r="B10" s="27">
        <f>SUM(B9:B9)</f>
        <v>0</v>
      </c>
      <c r="C10" s="28">
        <v>0</v>
      </c>
    </row>
    <row r="11" spans="1:3" ht="15">
      <c r="A11" s="23" t="s">
        <v>87</v>
      </c>
      <c r="B11" s="14">
        <f>SUM(B7,B10)</f>
        <v>0</v>
      </c>
      <c r="C11" s="29">
        <v>0</v>
      </c>
    </row>
    <row r="12" spans="1:3" ht="15">
      <c r="A12" s="23" t="s">
        <v>88</v>
      </c>
      <c r="B12" s="22"/>
      <c r="C12" s="25"/>
    </row>
    <row r="13" spans="1:3" ht="15">
      <c r="A13" s="23" t="s">
        <v>61</v>
      </c>
      <c r="B13" s="22"/>
      <c r="C13" s="25"/>
    </row>
    <row r="14" spans="1:3" ht="14.25">
      <c r="A14" s="24" t="s">
        <v>89</v>
      </c>
      <c r="B14" s="22">
        <v>0</v>
      </c>
      <c r="C14" s="25">
        <v>0</v>
      </c>
    </row>
    <row r="15" spans="1:3" ht="14.25">
      <c r="A15" s="24" t="s">
        <v>90</v>
      </c>
      <c r="B15" s="22">
        <v>0</v>
      </c>
      <c r="C15" s="25">
        <v>0</v>
      </c>
    </row>
    <row r="16" spans="1:3" ht="14.25">
      <c r="A16" s="24" t="s">
        <v>91</v>
      </c>
      <c r="B16" s="22">
        <v>0</v>
      </c>
      <c r="C16" s="25">
        <v>0</v>
      </c>
    </row>
    <row r="17" spans="1:3" ht="15">
      <c r="A17" s="26" t="s">
        <v>63</v>
      </c>
      <c r="B17" s="27">
        <v>0</v>
      </c>
      <c r="C17" s="28">
        <v>0</v>
      </c>
    </row>
    <row r="18" spans="1:3" ht="15">
      <c r="A18" s="23" t="s">
        <v>64</v>
      </c>
      <c r="B18" s="22"/>
      <c r="C18" s="25"/>
    </row>
    <row r="19" spans="1:3" ht="14.25">
      <c r="A19" s="24" t="s">
        <v>65</v>
      </c>
      <c r="B19" s="30">
        <v>0</v>
      </c>
      <c r="C19" s="25">
        <v>0</v>
      </c>
    </row>
    <row r="20" spans="1:3" ht="15">
      <c r="A20" s="26" t="s">
        <v>86</v>
      </c>
      <c r="B20" s="27">
        <f>SUM(B19)</f>
        <v>0</v>
      </c>
      <c r="C20" s="28">
        <v>0</v>
      </c>
    </row>
    <row r="21" spans="1:3" ht="15">
      <c r="A21" s="23" t="s">
        <v>92</v>
      </c>
      <c r="B21" s="14">
        <f>SUM(B14:B16,B19)</f>
        <v>0</v>
      </c>
      <c r="C21" s="29">
        <v>0</v>
      </c>
    </row>
    <row r="22" spans="1:3" ht="15">
      <c r="A22" s="23" t="s">
        <v>93</v>
      </c>
      <c r="B22" s="22"/>
      <c r="C22" s="25"/>
    </row>
    <row r="23" spans="1:3" ht="14.25">
      <c r="A23" s="24" t="s">
        <v>65</v>
      </c>
      <c r="B23" s="30">
        <v>0</v>
      </c>
      <c r="C23" s="25">
        <v>0</v>
      </c>
    </row>
    <row r="24" spans="1:3" ht="15">
      <c r="A24" s="26" t="s">
        <v>94</v>
      </c>
      <c r="B24" s="27">
        <f>SUM(B23)</f>
        <v>0</v>
      </c>
      <c r="C24" s="28">
        <v>0</v>
      </c>
    </row>
    <row r="25" spans="1:3" ht="15">
      <c r="A25" s="23" t="s">
        <v>95</v>
      </c>
      <c r="B25" s="22"/>
      <c r="C25" s="25"/>
    </row>
    <row r="26" spans="1:3" ht="14.25">
      <c r="A26" s="24" t="s">
        <v>96</v>
      </c>
      <c r="B26" s="22">
        <v>0</v>
      </c>
      <c r="C26" s="25">
        <v>0</v>
      </c>
    </row>
    <row r="27" spans="1:3" ht="14.25">
      <c r="A27" s="24" t="s">
        <v>97</v>
      </c>
      <c r="B27" s="22">
        <v>0</v>
      </c>
      <c r="C27" s="25">
        <v>0</v>
      </c>
    </row>
    <row r="28" spans="1:3" ht="14.25">
      <c r="A28" s="24" t="s">
        <v>91</v>
      </c>
      <c r="B28" s="22">
        <v>0</v>
      </c>
      <c r="C28" s="25">
        <v>0</v>
      </c>
    </row>
    <row r="29" spans="1:3" ht="15">
      <c r="A29" s="26" t="s">
        <v>98</v>
      </c>
      <c r="B29" s="27">
        <v>0</v>
      </c>
      <c r="C29" s="28">
        <v>0</v>
      </c>
    </row>
    <row r="30" spans="1:3" ht="15">
      <c r="A30" s="23" t="s">
        <v>99</v>
      </c>
      <c r="B30" s="22"/>
      <c r="C30" s="25"/>
    </row>
    <row r="31" spans="1:3" ht="14.25">
      <c r="A31" s="24" t="s">
        <v>96</v>
      </c>
      <c r="B31" s="22">
        <v>0</v>
      </c>
      <c r="C31" s="25">
        <v>0</v>
      </c>
    </row>
    <row r="32" spans="1:3" ht="14.25">
      <c r="A32" s="24" t="s">
        <v>91</v>
      </c>
      <c r="B32" s="22">
        <v>0</v>
      </c>
      <c r="C32" s="25">
        <v>0</v>
      </c>
    </row>
    <row r="33" spans="1:3" ht="15">
      <c r="A33" s="26" t="s">
        <v>100</v>
      </c>
      <c r="B33" s="27">
        <v>0</v>
      </c>
      <c r="C33" s="28">
        <v>0</v>
      </c>
    </row>
    <row r="34" spans="1:3" ht="15">
      <c r="A34" s="23" t="s">
        <v>101</v>
      </c>
      <c r="B34" s="22"/>
      <c r="C34" s="25"/>
    </row>
    <row r="35" spans="1:3" ht="14.25">
      <c r="A35" s="24" t="s">
        <v>96</v>
      </c>
      <c r="B35" s="22">
        <v>0</v>
      </c>
      <c r="C35" s="25">
        <v>0</v>
      </c>
    </row>
    <row r="36" spans="1:3" ht="14.25">
      <c r="A36" s="24" t="s">
        <v>91</v>
      </c>
      <c r="B36" s="22">
        <v>0</v>
      </c>
      <c r="C36" s="25">
        <v>0</v>
      </c>
    </row>
    <row r="37" spans="1:3" ht="15">
      <c r="A37" s="26" t="s">
        <v>102</v>
      </c>
      <c r="B37" s="27">
        <v>0</v>
      </c>
      <c r="C37" s="28">
        <v>0</v>
      </c>
    </row>
    <row r="38" spans="1:3" ht="15">
      <c r="A38" s="23" t="s">
        <v>103</v>
      </c>
      <c r="B38" s="14">
        <f>SUM(B7,B10,B17,B20,B24,B29,B33,B37)</f>
        <v>0</v>
      </c>
      <c r="C38" s="29">
        <v>0</v>
      </c>
    </row>
    <row r="39" spans="1:3" ht="15">
      <c r="A39" s="23" t="s">
        <v>32</v>
      </c>
      <c r="B39" s="14">
        <v>0</v>
      </c>
      <c r="C39" s="29">
        <v>0</v>
      </c>
    </row>
  </sheetData>
  <sheetProtection selectLockedCells="1" selectUnlockedCells="1"/>
  <mergeCells count="1">
    <mergeCell ref="A1:M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A1:C75"/>
  <sheetViews>
    <sheetView rightToLeft="1" zoomScale="85" zoomScaleNormal="85" workbookViewId="0" topLeftCell="A1">
      <selection activeCell="C78" sqref="C78"/>
    </sheetView>
  </sheetViews>
  <sheetFormatPr defaultColWidth="9.00390625" defaultRowHeight="14.25"/>
  <cols>
    <col min="1" max="1" width="46.50390625" style="0" customWidth="1"/>
    <col min="2" max="2" width="13.25390625" style="0" customWidth="1"/>
    <col min="3" max="3" width="10.375" style="0" customWidth="1"/>
  </cols>
  <sheetData>
    <row r="1" spans="1:3" ht="15">
      <c r="A1" s="1" t="s">
        <v>109</v>
      </c>
      <c r="B1" s="1"/>
      <c r="C1" s="1"/>
    </row>
    <row r="2" spans="1:3" ht="15">
      <c r="A2" s="1" t="s">
        <v>1</v>
      </c>
      <c r="B2" s="1"/>
      <c r="C2" s="1"/>
    </row>
    <row r="3" spans="1:2" ht="15">
      <c r="A3" s="23"/>
      <c r="B3" s="23"/>
    </row>
    <row r="4" spans="1:3" ht="14.25">
      <c r="A4" t="s">
        <v>2</v>
      </c>
      <c r="B4" t="s">
        <v>3</v>
      </c>
      <c r="C4" t="s">
        <v>4</v>
      </c>
    </row>
    <row r="5" ht="15">
      <c r="A5" s="23" t="s">
        <v>110</v>
      </c>
    </row>
    <row r="6" spans="1:3" ht="14.25">
      <c r="A6" s="33" t="s">
        <v>111</v>
      </c>
      <c r="B6" s="34">
        <v>4.02685116</v>
      </c>
      <c r="C6" s="35">
        <f aca="true" t="shared" si="0" ref="C6:C12">B6/$B$75</f>
        <v>2.958051530618691E-05</v>
      </c>
    </row>
    <row r="7" spans="1:3" ht="14.25">
      <c r="A7" s="33" t="s">
        <v>112</v>
      </c>
      <c r="B7" s="34">
        <v>8.192249279999999</v>
      </c>
      <c r="C7" s="35">
        <f t="shared" si="0"/>
        <v>6.017877135025241E-05</v>
      </c>
    </row>
    <row r="8" spans="1:3" ht="14.25">
      <c r="A8" s="33" t="s">
        <v>113</v>
      </c>
      <c r="B8" s="34">
        <v>12.52152</v>
      </c>
      <c r="C8" s="35">
        <f t="shared" si="0"/>
        <v>9.198080567167661E-05</v>
      </c>
    </row>
    <row r="9" spans="1:3" ht="14.25">
      <c r="A9" s="33" t="s">
        <v>114</v>
      </c>
      <c r="B9" s="34">
        <v>10.9944</v>
      </c>
      <c r="C9" s="35">
        <f t="shared" si="0"/>
        <v>8.076286024992823E-05</v>
      </c>
    </row>
    <row r="10" spans="1:3" ht="14.25">
      <c r="A10" s="33" t="s">
        <v>115</v>
      </c>
      <c r="B10" s="34">
        <v>15.19932</v>
      </c>
      <c r="C10" s="35">
        <f t="shared" si="0"/>
        <v>0.00011165143682728836</v>
      </c>
    </row>
    <row r="11" spans="1:3" ht="14.25">
      <c r="A11" s="33" t="s">
        <v>116</v>
      </c>
      <c r="B11" s="34">
        <v>6.34932</v>
      </c>
      <c r="C11" s="35">
        <f t="shared" si="0"/>
        <v>4.6640948468499806E-05</v>
      </c>
    </row>
    <row r="12" spans="1:3" ht="15">
      <c r="A12" s="23" t="s">
        <v>117</v>
      </c>
      <c r="B12" s="14">
        <f>SUM(B6:B11)</f>
        <v>57.28366044</v>
      </c>
      <c r="C12" s="36">
        <f t="shared" si="0"/>
        <v>0.00042079533787383233</v>
      </c>
    </row>
    <row r="13" spans="1:3" ht="15">
      <c r="A13" s="23" t="s">
        <v>118</v>
      </c>
      <c r="B13" s="22"/>
      <c r="C13" s="35"/>
    </row>
    <row r="14" spans="1:3" ht="14.25">
      <c r="A14" s="37" t="s">
        <v>119</v>
      </c>
      <c r="B14" s="22">
        <v>6.509777880000001</v>
      </c>
      <c r="C14" s="35">
        <f aca="true" t="shared" si="1" ref="C14:C23">B14/$B$74</f>
        <v>0.04208005416841298</v>
      </c>
    </row>
    <row r="15" spans="1:3" ht="14.25">
      <c r="A15" s="37" t="s">
        <v>120</v>
      </c>
      <c r="B15" s="22">
        <v>1.53560364</v>
      </c>
      <c r="C15" s="35">
        <f t="shared" si="1"/>
        <v>0.009926342425743738</v>
      </c>
    </row>
    <row r="16" spans="1:3" ht="14.25">
      <c r="A16" s="37" t="s">
        <v>121</v>
      </c>
      <c r="B16" s="22">
        <v>7.70339664</v>
      </c>
      <c r="C16" s="35">
        <f t="shared" si="1"/>
        <v>0.04979576167842619</v>
      </c>
    </row>
    <row r="17" spans="1:3" ht="14.25">
      <c r="A17" s="37" t="s">
        <v>122</v>
      </c>
      <c r="B17" s="22">
        <v>3.9494677199999995</v>
      </c>
      <c r="C17" s="35">
        <f t="shared" si="1"/>
        <v>0.02552987500611902</v>
      </c>
    </row>
    <row r="18" spans="1:3" ht="14.25">
      <c r="A18" s="33" t="s">
        <v>123</v>
      </c>
      <c r="B18" s="34">
        <v>8.433962880000001</v>
      </c>
      <c r="C18" s="35">
        <f t="shared" si="1"/>
        <v>0.05451823724049772</v>
      </c>
    </row>
    <row r="19" spans="1:3" ht="14.25">
      <c r="A19" s="33" t="s">
        <v>124</v>
      </c>
      <c r="B19" s="34">
        <v>11.399496</v>
      </c>
      <c r="C19" s="35">
        <f t="shared" si="1"/>
        <v>0.0736878305243507</v>
      </c>
    </row>
    <row r="20" spans="1:3" ht="14.25">
      <c r="A20" s="33" t="s">
        <v>125</v>
      </c>
      <c r="B20" s="34">
        <v>1.1999352959999998</v>
      </c>
      <c r="C20" s="35">
        <f t="shared" si="1"/>
        <v>0.007756538423438596</v>
      </c>
    </row>
    <row r="21" spans="1:3" ht="14.25">
      <c r="A21" s="33" t="s">
        <v>126</v>
      </c>
      <c r="B21" s="34">
        <v>14.572217040000002</v>
      </c>
      <c r="C21" s="35">
        <f t="shared" si="1"/>
        <v>0.09419671357466818</v>
      </c>
    </row>
    <row r="22" spans="1:3" ht="14.25">
      <c r="A22" s="33" t="s">
        <v>127</v>
      </c>
      <c r="B22" s="34">
        <v>6.323808</v>
      </c>
      <c r="C22" s="35">
        <f t="shared" si="1"/>
        <v>0.04087792058285149</v>
      </c>
    </row>
    <row r="23" spans="1:3" ht="14.25">
      <c r="A23" s="33" t="s">
        <v>128</v>
      </c>
      <c r="B23" s="34">
        <v>5.408519999999999</v>
      </c>
      <c r="C23" s="35">
        <f t="shared" si="1"/>
        <v>0.03496137944585982</v>
      </c>
    </row>
    <row r="24" spans="1:3" ht="15">
      <c r="A24" s="23" t="s">
        <v>129</v>
      </c>
      <c r="B24" s="14">
        <f>SUM(B14:B23)</f>
        <v>67.036185096</v>
      </c>
      <c r="C24" s="36">
        <f>B24/$B$75</f>
        <v>0.0004924356080001246</v>
      </c>
    </row>
    <row r="25" spans="1:3" ht="15">
      <c r="A25" s="23" t="s">
        <v>130</v>
      </c>
      <c r="B25" s="22"/>
      <c r="C25" s="35"/>
    </row>
    <row r="26" spans="1:3" ht="14.25">
      <c r="A26" s="24" t="s">
        <v>96</v>
      </c>
      <c r="B26" s="22">
        <f>'נספח 3 - פיצויים בני 50-60'!B25</f>
        <v>0</v>
      </c>
      <c r="C26" s="35">
        <f aca="true" t="shared" si="2" ref="C26:C29">B26/$B$75</f>
        <v>0</v>
      </c>
    </row>
    <row r="27" spans="1:3" ht="14.25">
      <c r="A27" s="24" t="s">
        <v>97</v>
      </c>
      <c r="B27" s="22">
        <f>'נספח 3 - פיצויים בני 50-60'!B26</f>
        <v>0</v>
      </c>
      <c r="C27" s="35">
        <f t="shared" si="2"/>
        <v>0</v>
      </c>
    </row>
    <row r="28" spans="1:3" ht="14.25">
      <c r="A28" s="24" t="s">
        <v>91</v>
      </c>
      <c r="B28" s="22">
        <f>'נספח 3 - פיצויים בני 50-60'!B27</f>
        <v>0</v>
      </c>
      <c r="C28" s="35">
        <f t="shared" si="2"/>
        <v>0</v>
      </c>
    </row>
    <row r="29" spans="1:3" ht="15">
      <c r="A29" s="23" t="s">
        <v>131</v>
      </c>
      <c r="B29" s="14">
        <f>SUM(B26:B28)</f>
        <v>0</v>
      </c>
      <c r="C29" s="36">
        <f t="shared" si="2"/>
        <v>0</v>
      </c>
    </row>
    <row r="30" spans="1:3" ht="15">
      <c r="A30" s="23" t="s">
        <v>132</v>
      </c>
      <c r="B30" s="22"/>
      <c r="C30" s="35"/>
    </row>
    <row r="31" spans="1:3" ht="14.25">
      <c r="A31" s="24" t="s">
        <v>96</v>
      </c>
      <c r="B31" s="22">
        <f>'נספח 3 - פיצויים בני 50-60'!B30</f>
        <v>0</v>
      </c>
      <c r="C31" s="35">
        <f aca="true" t="shared" si="3" ref="C31:C34">B31/$B$75</f>
        <v>0</v>
      </c>
    </row>
    <row r="32" spans="1:3" ht="14.25">
      <c r="A32" s="24" t="s">
        <v>97</v>
      </c>
      <c r="B32" s="22">
        <f>'נספח 3 - פיצויים בני 50-60'!B31</f>
        <v>0</v>
      </c>
      <c r="C32" s="35">
        <f t="shared" si="3"/>
        <v>0</v>
      </c>
    </row>
    <row r="33" spans="1:3" ht="14.25">
      <c r="A33" s="24" t="s">
        <v>91</v>
      </c>
      <c r="B33" s="22">
        <f>'נספח 3 - פיצויים בני 50-60'!B32</f>
        <v>0</v>
      </c>
      <c r="C33" s="35">
        <f t="shared" si="3"/>
        <v>0</v>
      </c>
    </row>
    <row r="34" spans="1:3" ht="15">
      <c r="A34" s="23" t="s">
        <v>133</v>
      </c>
      <c r="B34" s="14">
        <f>SUM(B31:B33)</f>
        <v>0</v>
      </c>
      <c r="C34" s="36">
        <f t="shared" si="3"/>
        <v>0</v>
      </c>
    </row>
    <row r="35" spans="1:3" ht="15">
      <c r="A35" s="23" t="s">
        <v>134</v>
      </c>
      <c r="B35" s="22"/>
      <c r="C35" s="35"/>
    </row>
    <row r="36" spans="1:3" ht="15">
      <c r="A36" s="23" t="s">
        <v>135</v>
      </c>
      <c r="B36" s="22"/>
      <c r="C36" s="35"/>
    </row>
    <row r="37" spans="1:3" ht="14.25">
      <c r="A37" s="24" t="s">
        <v>136</v>
      </c>
      <c r="B37" s="22">
        <f>'נספח 3 - פיצויים בני 50-60'!B36</f>
        <v>0</v>
      </c>
      <c r="C37" s="35">
        <f aca="true" t="shared" si="4" ref="C37:C38">B37/$B$75</f>
        <v>0</v>
      </c>
    </row>
    <row r="38" spans="1:3" ht="15">
      <c r="A38" s="23" t="s">
        <v>137</v>
      </c>
      <c r="B38" s="14">
        <f>SUM(B37)</f>
        <v>0</v>
      </c>
      <c r="C38" s="36">
        <f t="shared" si="4"/>
        <v>0</v>
      </c>
    </row>
    <row r="39" spans="1:3" ht="15">
      <c r="A39" s="23" t="s">
        <v>138</v>
      </c>
      <c r="B39" s="22"/>
      <c r="C39" s="35"/>
    </row>
    <row r="40" spans="1:3" ht="14.25">
      <c r="A40" s="24" t="s">
        <v>139</v>
      </c>
      <c r="B40" s="32">
        <f>'נספח 3 - פיצויים בני 50-60'!B39</f>
        <v>0</v>
      </c>
      <c r="C40" s="35">
        <f aca="true" t="shared" si="5" ref="C40:C42">B40/$B$75</f>
        <v>0</v>
      </c>
    </row>
    <row r="41" spans="1:3" ht="15">
      <c r="A41" s="23" t="s">
        <v>140</v>
      </c>
      <c r="B41" s="14">
        <f>SUM(B40:B40)</f>
        <v>0</v>
      </c>
      <c r="C41" s="36">
        <f t="shared" si="5"/>
        <v>0</v>
      </c>
    </row>
    <row r="42" spans="1:3" ht="15">
      <c r="A42" s="23" t="s">
        <v>141</v>
      </c>
      <c r="B42" s="14">
        <f>B38+B41</f>
        <v>0</v>
      </c>
      <c r="C42" s="36">
        <f t="shared" si="5"/>
        <v>0</v>
      </c>
    </row>
    <row r="43" spans="1:3" ht="15">
      <c r="A43" s="23" t="s">
        <v>142</v>
      </c>
      <c r="B43" s="22"/>
      <c r="C43" s="35"/>
    </row>
    <row r="44" spans="1:3" ht="15">
      <c r="A44" s="23" t="s">
        <v>143</v>
      </c>
      <c r="B44" s="22"/>
      <c r="C44" s="35"/>
    </row>
    <row r="45" spans="1:3" ht="14.25">
      <c r="A45" s="24" t="s">
        <v>144</v>
      </c>
      <c r="B45" s="30">
        <f>'נספח 3 - פיצויים בני 50-60'!B44</f>
        <v>0</v>
      </c>
      <c r="C45" s="35">
        <f aca="true" t="shared" si="6" ref="C45:C48">B45/$B$75</f>
        <v>0</v>
      </c>
    </row>
    <row r="46" spans="1:3" ht="14.25">
      <c r="A46" s="24" t="s">
        <v>145</v>
      </c>
      <c r="B46" s="30">
        <f>'נספח 3 - פיצויים בני 50-60'!B45</f>
        <v>0</v>
      </c>
      <c r="C46" s="35">
        <f t="shared" si="6"/>
        <v>0</v>
      </c>
    </row>
    <row r="47" spans="1:3" ht="14.25">
      <c r="A47" s="24" t="s">
        <v>146</v>
      </c>
      <c r="B47" s="30">
        <f>'נספח 3 - פיצויים בני 50-60'!B46</f>
        <v>0</v>
      </c>
      <c r="C47" s="35">
        <f t="shared" si="6"/>
        <v>0</v>
      </c>
    </row>
    <row r="48" spans="1:3" ht="15">
      <c r="A48" s="23" t="s">
        <v>147</v>
      </c>
      <c r="B48" s="14">
        <f>SUM(B45:B47)</f>
        <v>0</v>
      </c>
      <c r="C48" s="36">
        <f t="shared" si="6"/>
        <v>0</v>
      </c>
    </row>
    <row r="49" spans="1:3" ht="15">
      <c r="A49" s="23" t="s">
        <v>148</v>
      </c>
      <c r="B49" s="22"/>
      <c r="C49" s="35"/>
    </row>
    <row r="50" spans="1:3" ht="14.25">
      <c r="A50" s="24" t="s">
        <v>149</v>
      </c>
      <c r="B50">
        <v>0.14</v>
      </c>
      <c r="C50" s="35">
        <f aca="true" t="shared" si="7" ref="C50:C71">B50/$B$75</f>
        <v>1.0284145051107794E-06</v>
      </c>
    </row>
    <row r="51" spans="1:3" ht="14.25">
      <c r="A51" s="24" t="s">
        <v>150</v>
      </c>
      <c r="B51">
        <v>1.72</v>
      </c>
      <c r="C51" s="35">
        <f t="shared" si="7"/>
        <v>1.2634806777075288E-05</v>
      </c>
    </row>
    <row r="52" spans="1:3" ht="14.25">
      <c r="A52" s="24" t="s">
        <v>151</v>
      </c>
      <c r="B52">
        <v>1.37</v>
      </c>
      <c r="C52" s="35">
        <f t="shared" si="7"/>
        <v>1.006377051429834E-05</v>
      </c>
    </row>
    <row r="53" spans="1:3" ht="14.25">
      <c r="A53" s="24" t="s">
        <v>152</v>
      </c>
      <c r="B53">
        <v>0.14</v>
      </c>
      <c r="C53" s="35">
        <f t="shared" si="7"/>
        <v>1.0284145051107794E-06</v>
      </c>
    </row>
    <row r="54" spans="1:3" ht="14.25">
      <c r="A54" s="24" t="s">
        <v>153</v>
      </c>
      <c r="B54">
        <v>2.09</v>
      </c>
      <c r="C54" s="35">
        <f t="shared" si="7"/>
        <v>1.5352759397725206E-05</v>
      </c>
    </row>
    <row r="55" spans="1:3" ht="14.25">
      <c r="A55" s="24" t="s">
        <v>154</v>
      </c>
      <c r="B55">
        <v>0.49</v>
      </c>
      <c r="C55" s="35">
        <f t="shared" si="7"/>
        <v>3.5994507678877276E-06</v>
      </c>
    </row>
    <row r="56" spans="1:3" ht="14.25">
      <c r="A56" s="24" t="s">
        <v>155</v>
      </c>
      <c r="B56">
        <v>1.89</v>
      </c>
      <c r="C56" s="35">
        <f t="shared" si="7"/>
        <v>1.388359581899552E-05</v>
      </c>
    </row>
    <row r="57" spans="1:3" ht="14.25">
      <c r="A57" s="24" t="s">
        <v>156</v>
      </c>
      <c r="B57">
        <v>1.12</v>
      </c>
      <c r="C57" s="35">
        <f t="shared" si="7"/>
        <v>8.227316040886235E-06</v>
      </c>
    </row>
    <row r="58" spans="1:3" ht="14.25">
      <c r="A58" s="24" t="s">
        <v>157</v>
      </c>
      <c r="B58">
        <v>0.22</v>
      </c>
      <c r="C58" s="35">
        <f t="shared" si="7"/>
        <v>1.6160799366026533E-06</v>
      </c>
    </row>
    <row r="59" spans="1:3" ht="14.25">
      <c r="A59" s="24" t="s">
        <v>158</v>
      </c>
      <c r="B59">
        <v>6.59</v>
      </c>
      <c r="C59" s="35">
        <f t="shared" si="7"/>
        <v>4.840893991914311E-05</v>
      </c>
    </row>
    <row r="60" spans="1:3" ht="14.25">
      <c r="A60" s="24" t="s">
        <v>159</v>
      </c>
      <c r="B60">
        <v>1.79</v>
      </c>
      <c r="C60" s="35">
        <f t="shared" si="7"/>
        <v>1.3149014029630678E-05</v>
      </c>
    </row>
    <row r="61" spans="1:3" ht="14.25">
      <c r="A61" s="24" t="s">
        <v>160</v>
      </c>
      <c r="B61">
        <v>0.96</v>
      </c>
      <c r="C61" s="35">
        <f t="shared" si="7"/>
        <v>7.051985177902487E-06</v>
      </c>
    </row>
    <row r="62" spans="1:3" ht="14.25">
      <c r="A62" s="24" t="s">
        <v>161</v>
      </c>
      <c r="B62">
        <v>0.27</v>
      </c>
      <c r="C62" s="35">
        <f t="shared" si="7"/>
        <v>1.9833708312850746E-06</v>
      </c>
    </row>
    <row r="63" spans="1:3" ht="14.25">
      <c r="A63" s="24" t="s">
        <v>162</v>
      </c>
      <c r="B63">
        <v>0.03</v>
      </c>
      <c r="C63" s="35">
        <f t="shared" si="7"/>
        <v>2.2037453680945271E-07</v>
      </c>
    </row>
    <row r="64" spans="1:3" ht="14.25">
      <c r="A64" s="24" t="s">
        <v>163</v>
      </c>
      <c r="B64">
        <v>0.18</v>
      </c>
      <c r="C64" s="35">
        <f t="shared" si="7"/>
        <v>1.3222472208567162E-06</v>
      </c>
    </row>
    <row r="65" spans="1:3" ht="14.25">
      <c r="A65" s="24" t="s">
        <v>164</v>
      </c>
      <c r="B65">
        <v>1.24</v>
      </c>
      <c r="C65" s="35">
        <f t="shared" si="7"/>
        <v>9.108814188124046E-06</v>
      </c>
    </row>
    <row r="66" spans="1:3" ht="14.25">
      <c r="A66" s="24" t="s">
        <v>165</v>
      </c>
      <c r="B66">
        <v>0.38</v>
      </c>
      <c r="C66" s="35">
        <f t="shared" si="7"/>
        <v>2.791410799586401E-06</v>
      </c>
    </row>
    <row r="67" spans="1:3" ht="14.25">
      <c r="A67" s="24" t="s">
        <v>166</v>
      </c>
      <c r="B67">
        <v>1.08</v>
      </c>
      <c r="C67" s="35">
        <f t="shared" si="7"/>
        <v>7.933483325140298E-06</v>
      </c>
    </row>
    <row r="68" spans="1:3" ht="14.25">
      <c r="A68" s="24" t="s">
        <v>167</v>
      </c>
      <c r="B68">
        <v>6.47</v>
      </c>
      <c r="C68" s="35">
        <f t="shared" si="7"/>
        <v>4.75274417719053E-05</v>
      </c>
    </row>
    <row r="69" spans="1:3" ht="14.25">
      <c r="A69" s="24" t="s">
        <v>168</v>
      </c>
      <c r="B69">
        <v>0.45</v>
      </c>
      <c r="C69" s="35">
        <f t="shared" si="7"/>
        <v>3.3056180521417908E-06</v>
      </c>
    </row>
    <row r="70" spans="1:3" ht="14.25">
      <c r="A70" s="24" t="s">
        <v>169</v>
      </c>
      <c r="B70">
        <v>0.66</v>
      </c>
      <c r="C70" s="35">
        <f t="shared" si="7"/>
        <v>4.84823980980796E-06</v>
      </c>
    </row>
    <row r="71" spans="1:3" ht="14.25">
      <c r="A71" s="24" t="s">
        <v>170</v>
      </c>
      <c r="B71">
        <v>1.1</v>
      </c>
      <c r="C71" s="35">
        <f t="shared" si="7"/>
        <v>8.080399683013267E-06</v>
      </c>
    </row>
    <row r="72" spans="1:3" ht="15">
      <c r="A72" s="23" t="s">
        <v>171</v>
      </c>
      <c r="B72" s="14">
        <f>SUM(B50:B71)</f>
        <v>30.38</v>
      </c>
      <c r="C72" s="36">
        <f>SUM(C50:C71)</f>
        <v>0.0002231659476090391</v>
      </c>
    </row>
    <row r="73" spans="1:3" ht="15">
      <c r="A73" s="23" t="s">
        <v>172</v>
      </c>
      <c r="B73" s="14">
        <f>SUM(B72,B48)</f>
        <v>30.38</v>
      </c>
      <c r="C73" s="36">
        <f aca="true" t="shared" si="8" ref="C73:C75">B73/$B$75</f>
        <v>0.0002231659476090391</v>
      </c>
    </row>
    <row r="74" spans="1:3" ht="15">
      <c r="A74" s="23" t="s">
        <v>173</v>
      </c>
      <c r="B74" s="14">
        <f>B12+B24+B29+B34+B42+B73</f>
        <v>154.699845536</v>
      </c>
      <c r="C74" s="36">
        <f t="shared" si="8"/>
        <v>0.001136396893482996</v>
      </c>
    </row>
    <row r="75" spans="1:3" ht="15">
      <c r="A75" s="23" t="s">
        <v>32</v>
      </c>
      <c r="B75" s="14">
        <f>'נספח 3 - פיצויים בני 60 ומעלה'!B37+'נספח 3 - פיצויים בני 50 ומטה'!B37+'נספח 3 - פיצויים בני 50-60'!B74</f>
        <v>136131.88</v>
      </c>
      <c r="C75" s="36">
        <f t="shared" si="8"/>
        <v>1</v>
      </c>
    </row>
  </sheetData>
  <sheetProtection selectLockedCells="1" selectUnlockedCells="1"/>
  <mergeCells count="2">
    <mergeCell ref="A1:C1"/>
    <mergeCell ref="A2:C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udsgf08</dc:creator>
  <cp:keywords/>
  <dc:description/>
  <cp:lastModifiedBy>accounting</cp:lastModifiedBy>
  <dcterms:created xsi:type="dcterms:W3CDTF">2015-05-17T13:07:42Z</dcterms:created>
  <dcterms:modified xsi:type="dcterms:W3CDTF">2019-04-04T08:30:06Z</dcterms:modified>
  <cp:category/>
  <cp:version/>
  <cp:contentType/>
  <cp:contentStatus/>
</cp:coreProperties>
</file>