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19080" yWindow="-120" windowWidth="19440" windowHeight="15150" tabRatio="941"/>
  </bookViews>
  <sheets>
    <sheet name="כללי " sheetId="2" r:id="rId1"/>
    <sheet name="פרוט עמלות והוצאות " sheetId="3" r:id="rId2"/>
    <sheet name="פרוט עמלות ניהול חיצוני " sheetId="4" r:id="rId3"/>
  </sheets>
  <definedNames>
    <definedName name="AFIK">#REF!</definedName>
    <definedName name="AFIK_KOD">#REF!</definedName>
    <definedName name="AFIK_SUM">#REF!</definedName>
    <definedName name="AFIK_SUM_NAME">#REF!</definedName>
    <definedName name="BROK_KASHUR">#REF!</definedName>
    <definedName name="checkState">#REF!</definedName>
    <definedName name="currentValue">#REF!</definedName>
    <definedName name="Custody1">#REF!</definedName>
    <definedName name="Date1">#REF!</definedName>
    <definedName name="FORMULA">#REF!</definedName>
    <definedName name="KRANOT_KASHUR">#REF!</definedName>
    <definedName name="Kupa1">#REF!</definedName>
    <definedName name="kupaNoga">OFFSET(#REF!,0,0,COUNTA(#REF!)-1,1)</definedName>
    <definedName name="MaslulNoga">OFFSET(#REF!,0,0,COUNTA(#REF!)-1,1)</definedName>
    <definedName name="mngCompany">#REF!</definedName>
    <definedName name="mngNum">#REF!</definedName>
    <definedName name="pathDE">#REF!</definedName>
    <definedName name="pathLastDE">#REF!</definedName>
    <definedName name="savePath">#REF!</definedName>
    <definedName name="toggleValue">#REF!</definedName>
    <definedName name="TT_AFIK_KOD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" i="4" l="1"/>
  <c r="D51" i="2" s="1"/>
  <c r="C44" i="4"/>
  <c r="D10" i="2" l="1"/>
  <c r="D9" i="2"/>
  <c r="D49" i="2" l="1"/>
  <c r="D45" i="2"/>
  <c r="D44" i="2"/>
  <c r="D38" i="3"/>
  <c r="B3" i="3" l="1"/>
  <c r="B4" i="3"/>
  <c r="B3" i="4"/>
  <c r="B4" i="4"/>
  <c r="D20" i="2"/>
  <c r="D17" i="2"/>
  <c r="C50" i="4"/>
  <c r="D28" i="2" l="1"/>
  <c r="C34" i="4" l="1"/>
  <c r="C28" i="4"/>
  <c r="C14" i="4"/>
  <c r="C9" i="4"/>
  <c r="C49" i="4" l="1"/>
  <c r="D8" i="2" l="1"/>
  <c r="D40" i="2" l="1"/>
  <c r="D39" i="2"/>
  <c r="D38" i="2" l="1"/>
  <c r="D12" i="3"/>
  <c r="D58" i="2" l="1"/>
  <c r="D53" i="2"/>
  <c r="D18" i="3"/>
  <c r="D41" i="3" s="1"/>
  <c r="D55" i="2" l="1"/>
  <c r="D14" i="2"/>
  <c r="D12" i="2" l="1"/>
  <c r="D26" i="2" s="1"/>
  <c r="D32" i="2" l="1"/>
  <c r="D61" i="2"/>
  <c r="D68" i="2" l="1"/>
  <c r="D63" i="2"/>
</calcChain>
</file>

<file path=xl/sharedStrings.xml><?xml version="1.0" encoding="utf-8"?>
<sst xmlns="http://schemas.openxmlformats.org/spreadsheetml/2006/main" count="108" uniqueCount="101">
  <si>
    <t>א. סך עמלות קנייה ומכירה של ניירות ערך סחירים לצדדים קשורים</t>
  </si>
  <si>
    <t>ב. סך עמלות קנייה ומכירה של ניירות ערך סחירים לצדדים שאינם קשורים</t>
  </si>
  <si>
    <t>1. סך הכל עמלות קנייה ומכירה של ניירות ערך סחירים</t>
  </si>
  <si>
    <t>א. סך עמלות קסטודיאן לצדדים קשורים</t>
  </si>
  <si>
    <t>ב. סך עמלות קסטודיאן לצדדים שאינם קשורים</t>
  </si>
  <si>
    <t>3 . סך הכל הוצאות הנובעות מהשקעות לא סחירות</t>
  </si>
  <si>
    <t>א. הוצאה הנובעת מהשקעה בניירות ערך לא סחירים או ממתן הלוואה למי שאינו עמית או מבוטח</t>
  </si>
  <si>
    <t>ב. הוצאה הנובעת מהשקעה בזכויות במקרקעין</t>
  </si>
  <si>
    <t>4 . מסים החלים על משקיע מוסדי, על נכסיו, על הכנסותיו ועל עסקאות שנעשו בנכסיו</t>
  </si>
  <si>
    <t>2. סך הכל דמי שמירה בשל ניירות ערך סחירים וכל עמלה שגובה מי שמבצע את משמרות ניירות הערך (קסטודיאן)</t>
  </si>
  <si>
    <t>הוצאות ישירות מסוג עמלת ניהול חיצוני</t>
  </si>
  <si>
    <t>א. סך תשלומים הנובעים מהשקעה בקרנות השקעה בישראל</t>
  </si>
  <si>
    <t>ד. סך תשלומים למנהלי תיקים זרים</t>
  </si>
  <si>
    <t>ה. סך תשלומים בגין השקעה בקרנות סל כאשר 75 אחוזים לפחות מנכסי הקרן הם נכסים שהונפקו במדינת ישראל</t>
  </si>
  <si>
    <t>לפי מדדים שעליהם הורה הממונה ובתנאים שהורה</t>
  </si>
  <si>
    <t>ו. סך תשלומים בגין השקעה בקרנות סל כאשר 75 אחוזים לפחות מנכסי הקרן הם נכסים שלא הונפקו במדינת</t>
  </si>
  <si>
    <t>ישראל ואינם נסחרים או מוחזקים בה</t>
  </si>
  <si>
    <t>ז. סך תשלומים בגין השקעה בקרנות נאמנות ישראליות כאשר 75 אחוזים לפחות מנכסי הקרן מושקעים בנכסים שלא</t>
  </si>
  <si>
    <t>הונפקו במדינת ישראל ואינם נסחרים או מוחזקים בה</t>
  </si>
  <si>
    <t>ח. סך תשלומים בגין השקעה בקרנות נאמנות זרות כאשר 75 אחוזים לפחות מנכסי הקרן מושקעים בנכסים שלא</t>
  </si>
  <si>
    <t>ט. סך תשלומים בגין השקעה בקרן טכנולוגיה עילית</t>
  </si>
  <si>
    <t>צדדים קשורים</t>
  </si>
  <si>
    <t>ברוקארז' - עמלות קנייה ומכירה בגין ביצוע עסקאות בניירות ערך סחירים</t>
  </si>
  <si>
    <t>צדדים שאינם קשורים</t>
  </si>
  <si>
    <t>עמלות קסטודיאן</t>
  </si>
  <si>
    <t>הוצאה הנובעת מהשקעה בניירות ערך לא סחירים או ממתן הלוואה</t>
  </si>
  <si>
    <t>הוצאה הנובעת מהשקעה בזכויות מקרקעין</t>
  </si>
  <si>
    <t>מסים החלים על הנכסים, ההכנסות והעסקאות</t>
  </si>
  <si>
    <t>דמי ביטוח בעד ביטוח משנה</t>
  </si>
  <si>
    <t>הוצאה הנובעת בעד ניהול תביעה או תובענה</t>
  </si>
  <si>
    <t>הוצאה הנובעת ממתן משכנתא</t>
  </si>
  <si>
    <t>תשלום של דמי ניהול משתנים</t>
  </si>
  <si>
    <t>תשלום הנובע מהשקעה בקרנות השקעה בישראל</t>
  </si>
  <si>
    <t>תשלום למנהל תיקים ישראלי</t>
  </si>
  <si>
    <t>תשלום למנהל תיקים זר</t>
  </si>
  <si>
    <t>סך תשלומים בגין השקעה בקרן סל כאשר %75 לפחות מנכסי הקרן הם נכסים</t>
  </si>
  <si>
    <t>שלא הונפקו במדינת ישראל ואינם נסחרים או מוחזקים בה</t>
  </si>
  <si>
    <t>סך תשלומים בגין השקעה בקרן סל כאשר 75% לפחות מנכסי הקרן הם נכסים</t>
  </si>
  <si>
    <t>שהונפקו במדינת ישראל לפי מדדים שעליהם הורה הממונה ובתנאים שהורה</t>
  </si>
  <si>
    <t>תשלום בגין השקעה בקרנות נאמנות ישראליות כאשר 75% לפחות מנכסי</t>
  </si>
  <si>
    <t>הקרן מושקעים בנכסים שלא הונפקו במדינת ישראל ואינם נסחרים או</t>
  </si>
  <si>
    <t>מוחזקים בה</t>
  </si>
  <si>
    <t>תשלום בגין השקעה בקרנות נאמנות זרות כאשר 75% לפחות מנכסי הקרן</t>
  </si>
  <si>
    <t>מושקעים בנכסים שלא הונפקו במדינת ישראל ואינם נסחרים או מוחזקים בה</t>
  </si>
  <si>
    <t>תשלומים בגין השקעה בקרן טכנולוגיה עילית</t>
  </si>
  <si>
    <t>סך תשלום בגין השקעה בקרן טכנולוגיה עילית</t>
  </si>
  <si>
    <t>סך תשלומים הנובעים מהשקעה בקרנות השקעה בישראל</t>
  </si>
  <si>
    <t>סך תשלומים למנהלי תיקים ישראליים</t>
  </si>
  <si>
    <t>סך תשלום למנהלי תיקים זרים</t>
  </si>
  <si>
    <t>סך תשלום למנהלי קרנות סל</t>
  </si>
  <si>
    <t>סך תשלום למנהלי קרן סל</t>
  </si>
  <si>
    <t>סך תשלומים למנהלי קרנות נאמנות ישראליות</t>
  </si>
  <si>
    <t>סך תשלומים בגין השקעה בקרנות נאמנות זרות</t>
  </si>
  <si>
    <t>סך הכל עמלות ניהול חיצוני</t>
  </si>
  <si>
    <t>סך הכל נכסים לסוף שנה קודמת</t>
  </si>
  <si>
    <t>סך עמלות ברוקראז'</t>
  </si>
  <si>
    <t>סך עמלות קסטודיאן</t>
  </si>
  <si>
    <t>סך הוצאות הנובעות מהשקעה בניירות ערך לא סחירים או ממתן הלוואה</t>
  </si>
  <si>
    <t>סך הוצאות הנובעות מהשקעה בזכויות מקרקעין</t>
  </si>
  <si>
    <t>סך הכל תשלומים למבטחי משנה</t>
  </si>
  <si>
    <t>סך הוצאות הנובעות בעד ניהול תביעה או תובענה</t>
  </si>
  <si>
    <t>סך הוצאות בעד מתן משכנתאות</t>
  </si>
  <si>
    <t>סך תשלום דמי ניהול משתנים</t>
  </si>
  <si>
    <t>סך הכל עמלות והוצאות שאינן עמלות ניהול חיצוני</t>
  </si>
  <si>
    <t>ב. סך תשלומים הנובעים מהשקעה בקרנות השקעה בחול</t>
  </si>
  <si>
    <t>ג. סך תשלומים למנהלי תיקים ישראלים בגין השקעה בחול</t>
  </si>
  <si>
    <t>תשלום הנובע מהשקעה בקרנות השקעה בחול</t>
  </si>
  <si>
    <t>סך תשלומים הנובעים מהשקעה בקרנות השקעה בחול</t>
  </si>
  <si>
    <t>אלפי ש''ח</t>
  </si>
  <si>
    <t>(1)</t>
  </si>
  <si>
    <t>5. סך הוצאות בעד ניהול תביעות</t>
  </si>
  <si>
    <t>6 . סך הוצאות בעד מתן משכנתאות</t>
  </si>
  <si>
    <t>הוצאות ישירות שאינן מסוג עמלת ניהול חיצוני</t>
  </si>
  <si>
    <t xml:space="preserve">10 . סך דמי ניהול משתנים – החלק מתשלום עמלת ניהול חיצוני שנגזר מתשואת הנכסים </t>
  </si>
  <si>
    <t>13. שיעור מגבלת עמלת ניהול חיצוני שהמשקיע המוסדי הצהיר עליה עבור שנת הכספים שהסתיימה</t>
  </si>
  <si>
    <t>סך הכל הוצאות ישירות בפועל (למעט דמי ניהול משתנים כאמור בסעיף 10)</t>
  </si>
  <si>
    <t>סך הכל הוצאות ישירות (לצורך חישוב שיעור עלות שנתית צפויה)</t>
  </si>
  <si>
    <t xml:space="preserve">18. שיעור מגבלת עמלת ניהול חיצוני שהמשקיע המוסדי הצהיר עליה בהתאם לתקנה 2א לתקנות הוצאות ישירות עבור </t>
  </si>
  <si>
    <t>(12)</t>
  </si>
  <si>
    <t>(13)</t>
  </si>
  <si>
    <t>7. סך הכל הוצאות ישירות שאינן מסוג עמלת ניהול חיצוני )סכום סעיפים 1 עד 6(</t>
  </si>
  <si>
    <t>8. שווי ממוצע של נכסי הקופה או המסלול )ממוצע פשוט של סעיפים 8 א. ו - 8 ב.(</t>
  </si>
  <si>
    <t>9. שיעור שנתי של הוצאות ישירות שאינן מסוג עמלת ניהול חיצוני )חלוקה של סעיף 7 בסעיף 8(</t>
  </si>
  <si>
    <t>11. סהכ הוצאות ישירות מסוג "עמלת ניהול חיצוני" )סכום סעיפים 11 א. עד 11 ט.(</t>
  </si>
  <si>
    <t>12. שיעור עמלת ניהול חיצוני בפועל  לפני החזר, ככל שבוצע )חלוקה של סעיף 11 בסעיף 8.ב(</t>
  </si>
  <si>
    <t>14. ההפרש בין שיעור מגבלת עמלת ניהול חיצוני מוצהרת לבין שיעור  עמלת ניהול חיצוני בפועל )סעיף 13 פחות סעיף 12(</t>
  </si>
  <si>
    <t>15.א סכום שהוחזר לחוסכים )אם הוחזר(</t>
  </si>
  <si>
    <t>15.ב שיעור עמלת ניהול חיצוני בפועל לאחר החזר, )חלוקה של התוצאה של סעיף 11 בניכוי סעיף 15א, בסעיף 8.ב(</t>
  </si>
  <si>
    <t>16. סך כל הוצאות ישירות )סכום של סעיף 7 וסעיף 11 בניכוי סעיף 15א(</t>
  </si>
  <si>
    <t>17. שיעור סך ההוצאות הישירות מתוך יתרת נכסים ממוצעת )חלוקה של סעיף 16 בסעיף 8(</t>
  </si>
  <si>
    <t>19. De: שיעור הוצאות ישירות )סכום של סעיף 9 וסעיף 18(</t>
  </si>
  <si>
    <t>בישראל</t>
  </si>
  <si>
    <t>בחול</t>
  </si>
  <si>
    <t>שם הקופה אישית לפיצויים לגילאי  50 -60 עיריית תל אביב</t>
  </si>
  <si>
    <t>מס' אישור - 9957</t>
  </si>
  <si>
    <t>שנת הכספים הבאה 2025</t>
  </si>
  <si>
    <t>נספח 2 פרוט עמלות והוצאות שאינן עמלות ניהול חיצוני לשנה המסתיימת ביום: 31.12.2025</t>
  </si>
  <si>
    <t>נספח 3 - פירוט עמלות ניהול חיצוני לשנה המסתיימת ביום: 31.12.2025</t>
  </si>
  <si>
    <t>נספח 1 סך ההוצאות הישירות ששולמו בעד כל סוג של הוצאה ישירה לתקופה המסתיימת ביום - 31.12.2025</t>
  </si>
  <si>
    <t>א. השווי המשוערך של נכסי הקופה או המסלול נכון ליום 31 בדצמבר של שנת הכספים שהסתיימה 2025</t>
  </si>
  <si>
    <t>ב. השווי המשוערך של נכסי הקופה או המסלול נכון ליום 31 בדצמבר של שנת הכספים שהסתיימה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</si>
</sst>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 * #,##0.00_ ;_ * \-#,##0.00_ ;_ * &quot;-&quot;??_ ;_ @_ "/>
    <numFmt numFmtId="165" formatCode="_(* #,##0.0_);_(* \(#,##0.0\);_(* &quot;-&quot;??_);_(@_)"/>
    <numFmt numFmtId="166" formatCode="0.000%"/>
  </numFmts>
  <fonts count="2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color indexed="64"/>
      <name val="Arial"/>
      <family val="2"/>
    </font>
    <font>
      <b/>
      <sz val="12"/>
      <color theme="1"/>
      <name val="David"/>
      <family val="2"/>
      <charset val="177"/>
    </font>
    <font>
      <sz val="11"/>
      <color theme="1"/>
      <name val="David"/>
      <family val="2"/>
      <charset val="177"/>
    </font>
    <font>
      <b/>
      <sz val="11"/>
      <color theme="1"/>
      <name val="David"/>
      <family val="2"/>
      <charset val="177"/>
    </font>
    <font>
      <b/>
      <sz val="14"/>
      <color theme="1"/>
      <name val="David"/>
      <family val="2"/>
      <charset val="177"/>
    </font>
    <font>
      <sz val="14"/>
      <color theme="1"/>
      <name val="David"/>
      <family val="2"/>
      <charset val="177"/>
    </font>
    <font>
      <b/>
      <sz val="12"/>
      <color rgb="FF000000"/>
      <name val="David"/>
      <family val="2"/>
    </font>
    <font>
      <b/>
      <u/>
      <sz val="12"/>
      <color rgb="FF0000FF"/>
      <name val="David"/>
      <family val="2"/>
    </font>
    <font>
      <b/>
      <sz val="12"/>
      <color theme="1"/>
      <name val="David"/>
      <family val="2"/>
    </font>
    <font>
      <sz val="14"/>
      <color theme="1"/>
      <name val="David"/>
      <family val="2"/>
    </font>
    <font>
      <b/>
      <sz val="14"/>
      <color theme="1"/>
      <name val="David"/>
      <family val="2"/>
    </font>
    <font>
      <sz val="12"/>
      <color theme="1"/>
      <name val="David"/>
      <family val="2"/>
    </font>
    <font>
      <sz val="11"/>
      <color theme="1"/>
      <name val="David"/>
      <family val="2"/>
    </font>
    <font>
      <sz val="11"/>
      <color rgb="FF000000"/>
      <name val="David"/>
      <family val="2"/>
    </font>
    <font>
      <b/>
      <sz val="14"/>
      <color rgb="FF000000"/>
      <name val="David"/>
      <family val="2"/>
    </font>
    <font>
      <sz val="12"/>
      <color rgb="FF000000"/>
      <name val="David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David"/>
      <family val="2"/>
      <charset val="177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76">
    <xf numFmtId="0" fontId="0" fillId="0" borderId="0" xfId="0"/>
    <xf numFmtId="0" fontId="4" fillId="0" borderId="0" xfId="0" applyFont="1" applyFill="1" applyAlignment="1">
      <alignment horizontal="right" readingOrder="1"/>
    </xf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5" fillId="0" borderId="0" xfId="0" applyFont="1" applyFill="1" applyAlignment="1">
      <alignment horizontal="right" readingOrder="1"/>
    </xf>
    <xf numFmtId="0" fontId="4" fillId="0" borderId="0" xfId="0" applyFont="1" applyFill="1" applyAlignment="1">
      <alignment horizontal="right" readingOrder="2"/>
    </xf>
    <xf numFmtId="0" fontId="5" fillId="0" borderId="0" xfId="0" applyFont="1" applyFill="1" applyAlignment="1">
      <alignment horizontal="right" readingOrder="2"/>
    </xf>
    <xf numFmtId="0" fontId="6" fillId="0" borderId="0" xfId="0" applyFont="1" applyFill="1" applyAlignment="1">
      <alignment horizontal="right" readingOrder="2"/>
    </xf>
    <xf numFmtId="0" fontId="8" fillId="0" borderId="0" xfId="0" applyFont="1" applyFill="1" applyAlignment="1">
      <alignment horizontal="right" readingOrder="1"/>
    </xf>
    <xf numFmtId="0" fontId="7" fillId="0" borderId="0" xfId="0" applyFont="1" applyFill="1" applyAlignment="1">
      <alignment horizontal="right" readingOrder="2"/>
    </xf>
    <xf numFmtId="0" fontId="7" fillId="0" borderId="0" xfId="0" applyFont="1" applyFill="1" applyAlignment="1">
      <alignment horizontal="right" readingOrder="1"/>
    </xf>
    <xf numFmtId="43" fontId="7" fillId="0" borderId="0" xfId="1" applyFont="1" applyFill="1" applyAlignment="1">
      <alignment horizontal="center" vertical="center"/>
    </xf>
    <xf numFmtId="43" fontId="5" fillId="0" borderId="0" xfId="1" applyFont="1" applyFill="1"/>
    <xf numFmtId="43" fontId="4" fillId="0" borderId="0" xfId="1" applyFont="1" applyFill="1" applyAlignment="1">
      <alignment horizontal="center" vertical="center"/>
    </xf>
    <xf numFmtId="0" fontId="9" fillId="0" borderId="0" xfId="0" applyFont="1"/>
    <xf numFmtId="43" fontId="9" fillId="0" borderId="0" xfId="1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43" fontId="9" fillId="0" borderId="0" xfId="1" applyFont="1"/>
    <xf numFmtId="0" fontId="10" fillId="0" borderId="0" xfId="0" applyFont="1"/>
    <xf numFmtId="43" fontId="11" fillId="0" borderId="0" xfId="1" applyFont="1"/>
    <xf numFmtId="0" fontId="11" fillId="0" borderId="0" xfId="0" applyFont="1" applyAlignment="1">
      <alignment horizontal="right" vertical="center"/>
    </xf>
    <xf numFmtId="43" fontId="11" fillId="0" borderId="0" xfId="1" applyFont="1" applyAlignment="1">
      <alignment horizontal="right" vertical="center"/>
    </xf>
    <xf numFmtId="0" fontId="12" fillId="0" borderId="0" xfId="0" applyFont="1" applyAlignment="1">
      <alignment horizontal="center"/>
    </xf>
    <xf numFmtId="0" fontId="12" fillId="0" borderId="0" xfId="0" applyFont="1"/>
    <xf numFmtId="43" fontId="12" fillId="0" borderId="0" xfId="1" applyFont="1"/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43" fontId="14" fillId="0" borderId="0" xfId="1" applyFont="1"/>
    <xf numFmtId="0" fontId="14" fillId="0" borderId="0" xfId="0" applyFont="1"/>
    <xf numFmtId="43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43" fontId="14" fillId="0" borderId="0" xfId="1" applyFont="1" applyAlignment="1">
      <alignment horizontal="center" vertical="center"/>
    </xf>
    <xf numFmtId="0" fontId="11" fillId="0" borderId="0" xfId="0" applyFont="1"/>
    <xf numFmtId="0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43" fontId="16" fillId="0" borderId="0" xfId="1" applyFont="1"/>
    <xf numFmtId="0" fontId="16" fillId="0" borderId="0" xfId="0" applyFont="1"/>
    <xf numFmtId="0" fontId="16" fillId="0" borderId="0" xfId="0" applyFont="1" applyAlignment="1">
      <alignment horizontal="right" vertical="center"/>
    </xf>
    <xf numFmtId="43" fontId="16" fillId="0" borderId="0" xfId="1" applyFont="1" applyAlignment="1">
      <alignment horizontal="center" vertical="center"/>
    </xf>
    <xf numFmtId="0" fontId="17" fillId="0" borderId="0" xfId="0" applyNumberFormat="1" applyFont="1" applyAlignment="1">
      <alignment horizontal="right"/>
    </xf>
    <xf numFmtId="0" fontId="18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center"/>
    </xf>
    <xf numFmtId="43" fontId="16" fillId="0" borderId="0" xfId="1" applyFont="1" applyAlignment="1">
      <alignment horizontal="right" vertical="center" readingOrder="2"/>
    </xf>
    <xf numFmtId="0" fontId="15" fillId="0" borderId="0" xfId="0" applyFont="1" applyAlignment="1">
      <alignment horizontal="center"/>
    </xf>
    <xf numFmtId="43" fontId="15" fillId="0" borderId="0" xfId="1" applyFont="1"/>
    <xf numFmtId="0" fontId="16" fillId="0" borderId="0" xfId="0" applyNumberFormat="1" applyFont="1" applyAlignment="1">
      <alignment horizontal="center"/>
    </xf>
    <xf numFmtId="0" fontId="13" fillId="0" borderId="0" xfId="0" applyFont="1"/>
    <xf numFmtId="49" fontId="15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43" fontId="11" fillId="0" borderId="0" xfId="1" applyFont="1" applyAlignment="1">
      <alignment horizontal="center" vertical="center"/>
    </xf>
    <xf numFmtId="10" fontId="5" fillId="0" borderId="0" xfId="4" applyNumberFormat="1" applyFont="1" applyFill="1"/>
    <xf numFmtId="0" fontId="0" fillId="0" borderId="0" xfId="0" applyFill="1" applyAlignment="1">
      <alignment horizontal="right"/>
    </xf>
    <xf numFmtId="0" fontId="0" fillId="0" borderId="0" xfId="0" applyFill="1"/>
    <xf numFmtId="0" fontId="12" fillId="0" borderId="0" xfId="0" applyFont="1" applyFill="1"/>
    <xf numFmtId="0" fontId="14" fillId="0" borderId="0" xfId="0" applyFont="1" applyFill="1"/>
    <xf numFmtId="164" fontId="14" fillId="0" borderId="0" xfId="0" applyNumberFormat="1" applyFont="1" applyFill="1"/>
    <xf numFmtId="0" fontId="14" fillId="0" borderId="0" xfId="0" applyFont="1" applyFill="1" applyAlignment="1">
      <alignment horizontal="right" vertical="center"/>
    </xf>
    <xf numFmtId="165" fontId="9" fillId="0" borderId="0" xfId="1" applyNumberFormat="1" applyFont="1"/>
    <xf numFmtId="165" fontId="15" fillId="0" borderId="0" xfId="1" applyNumberFormat="1" applyFont="1"/>
    <xf numFmtId="0" fontId="0" fillId="0" borderId="0" xfId="0" applyAlignment="1">
      <alignment horizontal="right"/>
    </xf>
    <xf numFmtId="43" fontId="1" fillId="0" borderId="0" xfId="1" applyFont="1"/>
    <xf numFmtId="43" fontId="19" fillId="0" borderId="0" xfId="1" applyNumberFormat="1" applyFont="1" applyFill="1" applyBorder="1" applyAlignment="1"/>
    <xf numFmtId="0" fontId="20" fillId="0" borderId="0" xfId="0" applyFont="1" applyFill="1" applyBorder="1" applyAlignment="1">
      <alignment horizontal="right"/>
    </xf>
    <xf numFmtId="43" fontId="19" fillId="0" borderId="0" xfId="1" applyNumberFormat="1" applyFont="1" applyFill="1" applyBorder="1"/>
    <xf numFmtId="0" fontId="0" fillId="0" borderId="0" xfId="0" applyFont="1" applyBorder="1"/>
    <xf numFmtId="43" fontId="11" fillId="0" borderId="0" xfId="1" applyFont="1" applyFill="1"/>
    <xf numFmtId="0" fontId="0" fillId="0" borderId="0" xfId="0" applyAlignment="1"/>
    <xf numFmtId="164" fontId="16" fillId="0" borderId="0" xfId="0" applyNumberFormat="1" applyFont="1"/>
    <xf numFmtId="0" fontId="0" fillId="0" borderId="0" xfId="0" applyFont="1" applyBorder="1" applyAlignment="1">
      <alignment horizontal="right"/>
    </xf>
    <xf numFmtId="43" fontId="9" fillId="0" borderId="0" xfId="1" applyNumberFormat="1" applyFont="1" applyAlignment="1">
      <alignment horizontal="center" vertical="center"/>
    </xf>
    <xf numFmtId="43" fontId="21" fillId="0" borderId="0" xfId="1" applyFont="1" applyFill="1"/>
    <xf numFmtId="10" fontId="21" fillId="0" borderId="0" xfId="4" applyNumberFormat="1" applyFont="1" applyFill="1"/>
    <xf numFmtId="166" fontId="5" fillId="0" borderId="0" xfId="4" applyNumberFormat="1" applyFont="1" applyFill="1"/>
  </cellXfs>
  <cellStyles count="9">
    <cellStyle name="Comma" xfId="1" builtinId="3"/>
    <cellStyle name="Normal" xfId="0" builtinId="0"/>
    <cellStyle name="Normal 3" xfId="3"/>
    <cellStyle name="Normal 3 2" xfId="2"/>
    <cellStyle name="Normal 49" xfId="5"/>
    <cellStyle name="Normal 54" xfId="8"/>
    <cellStyle name="Normal 58" xfId="7"/>
    <cellStyle name="Normal 60" xfId="6"/>
    <cellStyle name="Percent" xfId="4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2060"/>
  </sheetPr>
  <dimension ref="B2:D68"/>
  <sheetViews>
    <sheetView showGridLines="0" rightToLeft="1" tabSelected="1" zoomScale="85" zoomScaleNormal="85" workbookViewId="0">
      <selection activeCell="C22" sqref="C22"/>
    </sheetView>
  </sheetViews>
  <sheetFormatPr defaultColWidth="9.125" defaultRowHeight="15" x14ac:dyDescent="0.25"/>
  <cols>
    <col min="1" max="1" width="2.75" style="3" customWidth="1"/>
    <col min="2" max="2" width="5.625" style="4" customWidth="1"/>
    <col min="3" max="3" width="111.625" style="3" customWidth="1"/>
    <col min="4" max="4" width="13.75" style="12" bestFit="1" customWidth="1"/>
    <col min="5" max="16384" width="9.125" style="3"/>
  </cols>
  <sheetData>
    <row r="2" spans="2:4" s="69" customFormat="1" x14ac:dyDescent="0.25">
      <c r="B2" s="69" t="s">
        <v>94</v>
      </c>
      <c r="C2" s="3"/>
    </row>
    <row r="3" spans="2:4" ht="18" customHeight="1" x14ac:dyDescent="0.3">
      <c r="B3" s="10" t="s">
        <v>93</v>
      </c>
      <c r="C3" s="2"/>
    </row>
    <row r="4" spans="2:4" ht="18" customHeight="1" x14ac:dyDescent="0.3">
      <c r="B4" s="8"/>
    </row>
    <row r="5" spans="2:4" ht="18" customHeight="1" x14ac:dyDescent="0.3">
      <c r="B5" s="9" t="s">
        <v>98</v>
      </c>
      <c r="C5" s="2"/>
      <c r="D5" s="11" t="s">
        <v>68</v>
      </c>
    </row>
    <row r="6" spans="2:4" ht="18" customHeight="1" x14ac:dyDescent="0.25">
      <c r="B6" s="5"/>
      <c r="C6" s="2"/>
      <c r="D6" s="13"/>
    </row>
    <row r="7" spans="2:4" ht="18" customHeight="1" x14ac:dyDescent="0.25">
      <c r="B7" s="1" t="s">
        <v>72</v>
      </c>
    </row>
    <row r="8" spans="2:4" ht="18" customHeight="1" x14ac:dyDescent="0.25">
      <c r="B8" s="6" t="s">
        <v>2</v>
      </c>
      <c r="D8" s="73">
        <f>SUM(D9:D10)</f>
        <v>37</v>
      </c>
    </row>
    <row r="9" spans="2:4" ht="18" customHeight="1" x14ac:dyDescent="0.25">
      <c r="C9" s="3" t="s">
        <v>0</v>
      </c>
      <c r="D9" s="73">
        <f>'פרוט עמלות והוצאות '!D8</f>
        <v>0</v>
      </c>
    </row>
    <row r="10" spans="2:4" ht="18" customHeight="1" x14ac:dyDescent="0.25">
      <c r="C10" s="3" t="s">
        <v>1</v>
      </c>
      <c r="D10" s="73">
        <f>'פרוט עמלות והוצאות '!D10</f>
        <v>37</v>
      </c>
    </row>
    <row r="11" spans="2:4" ht="18" customHeight="1" x14ac:dyDescent="0.25">
      <c r="D11" s="73"/>
    </row>
    <row r="12" spans="2:4" ht="18" customHeight="1" x14ac:dyDescent="0.25">
      <c r="B12" s="6" t="s">
        <v>9</v>
      </c>
      <c r="D12" s="73">
        <f>SUM(D13:D14)</f>
        <v>0</v>
      </c>
    </row>
    <row r="13" spans="2:4" ht="18" customHeight="1" x14ac:dyDescent="0.25">
      <c r="C13" s="4" t="s">
        <v>3</v>
      </c>
      <c r="D13" s="73">
        <v>0</v>
      </c>
    </row>
    <row r="14" spans="2:4" ht="18" customHeight="1" x14ac:dyDescent="0.25">
      <c r="C14" s="4" t="s">
        <v>4</v>
      </c>
      <c r="D14" s="73">
        <f>'פרוט עמלות והוצאות '!D18</f>
        <v>0</v>
      </c>
    </row>
    <row r="15" spans="2:4" ht="18" customHeight="1" x14ac:dyDescent="0.25">
      <c r="C15" s="4"/>
      <c r="D15" s="73"/>
    </row>
    <row r="16" spans="2:4" ht="18" customHeight="1" x14ac:dyDescent="0.25">
      <c r="B16" s="6" t="s">
        <v>5</v>
      </c>
      <c r="D16" s="73"/>
    </row>
    <row r="17" spans="2:4" ht="18" customHeight="1" x14ac:dyDescent="0.25">
      <c r="C17" s="4" t="s">
        <v>6</v>
      </c>
      <c r="D17" s="73">
        <f>'פרוט עמלות והוצאות '!D21</f>
        <v>0</v>
      </c>
    </row>
    <row r="18" spans="2:4" ht="18" customHeight="1" x14ac:dyDescent="0.25">
      <c r="C18" s="4" t="s">
        <v>7</v>
      </c>
      <c r="D18" s="73">
        <v>0</v>
      </c>
    </row>
    <row r="19" spans="2:4" ht="18" customHeight="1" x14ac:dyDescent="0.25">
      <c r="D19" s="73"/>
    </row>
    <row r="20" spans="2:4" ht="18" customHeight="1" x14ac:dyDescent="0.25">
      <c r="B20" s="6" t="s">
        <v>8</v>
      </c>
      <c r="D20" s="73">
        <f>'פרוט עמלות והוצאות '!D26</f>
        <v>44.84</v>
      </c>
    </row>
    <row r="21" spans="2:4" ht="18" customHeight="1" x14ac:dyDescent="0.25">
      <c r="B21" s="6"/>
      <c r="D21" s="73"/>
    </row>
    <row r="22" spans="2:4" ht="18" customHeight="1" x14ac:dyDescent="0.25">
      <c r="B22" s="6" t="s">
        <v>70</v>
      </c>
      <c r="D22" s="73">
        <v>0</v>
      </c>
    </row>
    <row r="23" spans="2:4" ht="18" customHeight="1" x14ac:dyDescent="0.25">
      <c r="B23" s="6"/>
      <c r="D23" s="73"/>
    </row>
    <row r="24" spans="2:4" ht="18" customHeight="1" x14ac:dyDescent="0.25">
      <c r="B24" s="6" t="s">
        <v>71</v>
      </c>
      <c r="D24" s="73">
        <v>0</v>
      </c>
    </row>
    <row r="25" spans="2:4" ht="18" customHeight="1" x14ac:dyDescent="0.25">
      <c r="B25" s="6"/>
      <c r="D25" s="73"/>
    </row>
    <row r="26" spans="2:4" ht="18" customHeight="1" x14ac:dyDescent="0.25">
      <c r="B26" s="6" t="s">
        <v>80</v>
      </c>
      <c r="D26" s="73">
        <f>D8+D12+D17+D20</f>
        <v>81.84</v>
      </c>
    </row>
    <row r="27" spans="2:4" ht="18" customHeight="1" x14ac:dyDescent="0.25">
      <c r="B27" s="6"/>
      <c r="D27" s="73"/>
    </row>
    <row r="28" spans="2:4" ht="18" customHeight="1" x14ac:dyDescent="0.25">
      <c r="B28" s="6" t="s">
        <v>81</v>
      </c>
      <c r="D28" s="73">
        <f>(D30+D29)/2</f>
        <v>155836</v>
      </c>
    </row>
    <row r="29" spans="2:4" ht="18" customHeight="1" x14ac:dyDescent="0.25">
      <c r="C29" s="3" t="s">
        <v>99</v>
      </c>
      <c r="D29" s="73">
        <v>160379</v>
      </c>
    </row>
    <row r="30" spans="2:4" ht="18" customHeight="1" x14ac:dyDescent="0.25">
      <c r="C30" s="3" t="s">
        <v>100</v>
      </c>
      <c r="D30" s="73">
        <v>151293</v>
      </c>
    </row>
    <row r="31" spans="2:4" ht="18" customHeight="1" x14ac:dyDescent="0.25">
      <c r="D31" s="73"/>
    </row>
    <row r="32" spans="2:4" ht="18" customHeight="1" x14ac:dyDescent="0.25">
      <c r="B32" s="6" t="s">
        <v>82</v>
      </c>
      <c r="D32" s="74">
        <f>D26/D28</f>
        <v>5.2516748376498369E-4</v>
      </c>
    </row>
    <row r="33" spans="2:4" ht="18" customHeight="1" x14ac:dyDescent="0.25">
      <c r="B33" s="6"/>
    </row>
    <row r="34" spans="2:4" ht="18" customHeight="1" x14ac:dyDescent="0.25">
      <c r="B34" s="5" t="s">
        <v>10</v>
      </c>
    </row>
    <row r="35" spans="2:4" ht="18" customHeight="1" x14ac:dyDescent="0.25">
      <c r="B35" s="6" t="s">
        <v>73</v>
      </c>
      <c r="D35" s="12">
        <v>56.48</v>
      </c>
    </row>
    <row r="36" spans="2:4" ht="18" customHeight="1" x14ac:dyDescent="0.25">
      <c r="B36" s="6"/>
    </row>
    <row r="37" spans="2:4" ht="18" customHeight="1" x14ac:dyDescent="0.25">
      <c r="B37" s="7" t="s">
        <v>10</v>
      </c>
    </row>
    <row r="38" spans="2:4" ht="18" customHeight="1" x14ac:dyDescent="0.25">
      <c r="B38" s="6" t="s">
        <v>83</v>
      </c>
      <c r="D38" s="12">
        <f>SUM(D39:D51)</f>
        <v>337.26</v>
      </c>
    </row>
    <row r="39" spans="2:4" ht="18" customHeight="1" x14ac:dyDescent="0.25">
      <c r="C39" s="6" t="s">
        <v>11</v>
      </c>
      <c r="D39" s="12">
        <f>'פרוט עמלות ניהול חיצוני '!C9</f>
        <v>72</v>
      </c>
    </row>
    <row r="40" spans="2:4" ht="18" customHeight="1" x14ac:dyDescent="0.25">
      <c r="C40" s="6" t="s">
        <v>64</v>
      </c>
      <c r="D40" s="12">
        <f>'פרוט עמלות ניהול חיצוני '!C14</f>
        <v>222</v>
      </c>
    </row>
    <row r="41" spans="2:4" ht="18" customHeight="1" x14ac:dyDescent="0.25">
      <c r="C41" s="6" t="s">
        <v>65</v>
      </c>
      <c r="D41" s="12">
        <v>0</v>
      </c>
    </row>
    <row r="42" spans="2:4" ht="18" customHeight="1" x14ac:dyDescent="0.25">
      <c r="C42" s="6" t="s">
        <v>12</v>
      </c>
      <c r="D42" s="12">
        <v>0</v>
      </c>
    </row>
    <row r="43" spans="2:4" ht="18" customHeight="1" x14ac:dyDescent="0.25">
      <c r="C43" s="6" t="s">
        <v>13</v>
      </c>
      <c r="D43" s="12">
        <v>0</v>
      </c>
    </row>
    <row r="44" spans="2:4" ht="18" customHeight="1" x14ac:dyDescent="0.25">
      <c r="C44" s="6" t="s">
        <v>14</v>
      </c>
      <c r="D44" s="12">
        <f>'פרוט עמלות ניהול חיצוני '!C32</f>
        <v>3.42</v>
      </c>
    </row>
    <row r="45" spans="2:4" ht="18" customHeight="1" x14ac:dyDescent="0.25">
      <c r="C45" s="6" t="s">
        <v>15</v>
      </c>
      <c r="D45" s="12">
        <f>'פרוט עמלות ניהול חיצוני '!C24</f>
        <v>25.63</v>
      </c>
    </row>
    <row r="46" spans="2:4" ht="18" customHeight="1" x14ac:dyDescent="0.25">
      <c r="C46" s="6" t="s">
        <v>16</v>
      </c>
    </row>
    <row r="47" spans="2:4" ht="18" customHeight="1" x14ac:dyDescent="0.25">
      <c r="C47" s="3" t="s">
        <v>17</v>
      </c>
      <c r="D47" s="12">
        <v>0</v>
      </c>
    </row>
    <row r="48" spans="2:4" ht="18" customHeight="1" x14ac:dyDescent="0.25">
      <c r="C48" s="3" t="s">
        <v>18</v>
      </c>
    </row>
    <row r="49" spans="2:4" ht="18" customHeight="1" x14ac:dyDescent="0.25">
      <c r="C49" s="3" t="s">
        <v>19</v>
      </c>
      <c r="D49" s="12">
        <f>'פרוט עמלות ניהול חיצוני '!C43</f>
        <v>10.9</v>
      </c>
    </row>
    <row r="50" spans="2:4" ht="18" customHeight="1" x14ac:dyDescent="0.25">
      <c r="C50" s="3" t="s">
        <v>18</v>
      </c>
    </row>
    <row r="51" spans="2:4" ht="18" customHeight="1" x14ac:dyDescent="0.25">
      <c r="C51" s="3" t="s">
        <v>20</v>
      </c>
      <c r="D51" s="12">
        <f>'פרוט עמלות ניהול חיצוני '!C47</f>
        <v>3.31</v>
      </c>
    </row>
    <row r="52" spans="2:4" ht="18" customHeight="1" x14ac:dyDescent="0.25"/>
    <row r="53" spans="2:4" ht="18" customHeight="1" x14ac:dyDescent="0.25">
      <c r="B53" s="6" t="s">
        <v>84</v>
      </c>
      <c r="D53" s="75">
        <f>D38/D30</f>
        <v>2.2291844302115759E-3</v>
      </c>
    </row>
    <row r="54" spans="2:4" ht="18" customHeight="1" x14ac:dyDescent="0.25">
      <c r="B54" s="6" t="s">
        <v>74</v>
      </c>
      <c r="D54" s="53">
        <v>2.8E-3</v>
      </c>
    </row>
    <row r="55" spans="2:4" ht="18" customHeight="1" x14ac:dyDescent="0.25">
      <c r="B55" s="6" t="s">
        <v>85</v>
      </c>
      <c r="D55" s="53">
        <f>D54-D53</f>
        <v>5.7081556978842403E-4</v>
      </c>
    </row>
    <row r="56" spans="2:4" ht="18" customHeight="1" x14ac:dyDescent="0.25">
      <c r="B56" s="6"/>
    </row>
    <row r="57" spans="2:4" ht="18" customHeight="1" x14ac:dyDescent="0.25">
      <c r="B57" s="6" t="s">
        <v>86</v>
      </c>
      <c r="D57" s="12">
        <v>0</v>
      </c>
    </row>
    <row r="58" spans="2:4" ht="18" customHeight="1" x14ac:dyDescent="0.25">
      <c r="B58" s="6" t="s">
        <v>87</v>
      </c>
      <c r="D58" s="53">
        <f>(D38-D57)/D30</f>
        <v>2.2291844302115759E-3</v>
      </c>
    </row>
    <row r="59" spans="2:4" ht="18" customHeight="1" x14ac:dyDescent="0.25">
      <c r="B59" s="6"/>
    </row>
    <row r="60" spans="2:4" ht="18" customHeight="1" x14ac:dyDescent="0.25">
      <c r="B60" s="7" t="s">
        <v>75</v>
      </c>
    </row>
    <row r="61" spans="2:4" ht="18" customHeight="1" x14ac:dyDescent="0.25">
      <c r="B61" s="6" t="s">
        <v>88</v>
      </c>
      <c r="D61" s="12">
        <f>D38+D26-D57</f>
        <v>419.1</v>
      </c>
    </row>
    <row r="62" spans="2:4" ht="18" customHeight="1" x14ac:dyDescent="0.25">
      <c r="B62" s="6"/>
    </row>
    <row r="63" spans="2:4" ht="18" customHeight="1" x14ac:dyDescent="0.25">
      <c r="B63" s="6" t="s">
        <v>89</v>
      </c>
      <c r="D63" s="53">
        <f>D61/D28</f>
        <v>2.6893657434739087E-3</v>
      </c>
    </row>
    <row r="64" spans="2:4" ht="18" customHeight="1" x14ac:dyDescent="0.25">
      <c r="B64" s="6"/>
    </row>
    <row r="65" spans="2:4" ht="18" customHeight="1" x14ac:dyDescent="0.25">
      <c r="B65" s="7" t="s">
        <v>76</v>
      </c>
    </row>
    <row r="66" spans="2:4" ht="18" customHeight="1" x14ac:dyDescent="0.25">
      <c r="B66" s="6" t="s">
        <v>77</v>
      </c>
      <c r="D66" s="53">
        <v>2.5000000000000001E-3</v>
      </c>
    </row>
    <row r="67" spans="2:4" ht="18" customHeight="1" x14ac:dyDescent="0.25">
      <c r="B67" s="6" t="s">
        <v>95</v>
      </c>
    </row>
    <row r="68" spans="2:4" ht="18" customHeight="1" x14ac:dyDescent="0.25">
      <c r="B68" s="6" t="s">
        <v>90</v>
      </c>
      <c r="D68" s="53">
        <f>D66+D32</f>
        <v>3.0251674837649838E-3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2060"/>
  </sheetPr>
  <dimension ref="B1:H42"/>
  <sheetViews>
    <sheetView showGridLines="0" rightToLeft="1" workbookViewId="0">
      <selection activeCell="D27" sqref="D27"/>
    </sheetView>
  </sheetViews>
  <sheetFormatPr defaultColWidth="9" defaultRowHeight="15" x14ac:dyDescent="0.25"/>
  <cols>
    <col min="1" max="1" width="2.75" style="38" customWidth="1"/>
    <col min="2" max="2" width="5.625" style="47" customWidth="1"/>
    <col min="3" max="3" width="71" style="36" bestFit="1" customWidth="1"/>
    <col min="4" max="4" width="9.75" style="37" bestFit="1" customWidth="1"/>
    <col min="5" max="6" width="9" style="38"/>
    <col min="7" max="7" width="17.5" style="38" bestFit="1" customWidth="1"/>
    <col min="8" max="8" width="7.625" style="38" bestFit="1" customWidth="1"/>
    <col min="9" max="16384" width="9" style="38"/>
  </cols>
  <sheetData>
    <row r="1" spans="2:8" x14ac:dyDescent="0.25">
      <c r="B1" s="35"/>
    </row>
    <row r="2" spans="2:8" ht="18.75" x14ac:dyDescent="0.3">
      <c r="B2" s="48" t="s">
        <v>96</v>
      </c>
    </row>
    <row r="3" spans="2:8" x14ac:dyDescent="0.25">
      <c r="B3" s="35" t="str">
        <f>'כללי '!B2</f>
        <v>מס' אישור - 9957</v>
      </c>
      <c r="C3" s="39"/>
      <c r="D3" s="40"/>
    </row>
    <row r="4" spans="2:8" ht="18.75" x14ac:dyDescent="0.3">
      <c r="B4" s="41" t="str">
        <f>'כללי '!B3</f>
        <v>שם הקופה אישית לפיצויים לגילאי  50 -60 עיריית תל אביב</v>
      </c>
      <c r="C4" s="39"/>
      <c r="D4" s="40"/>
    </row>
    <row r="5" spans="2:8" ht="15.75" x14ac:dyDescent="0.25">
      <c r="B5" s="42"/>
      <c r="C5" s="39"/>
      <c r="D5" s="40"/>
    </row>
    <row r="6" spans="2:8" ht="15.75" x14ac:dyDescent="0.25">
      <c r="B6" s="43"/>
      <c r="C6" s="34" t="s">
        <v>22</v>
      </c>
      <c r="D6" s="44"/>
    </row>
    <row r="7" spans="2:8" ht="15.75" x14ac:dyDescent="0.25">
      <c r="B7" s="43"/>
      <c r="C7" s="18" t="s">
        <v>21</v>
      </c>
      <c r="D7" s="52" t="s">
        <v>68</v>
      </c>
    </row>
    <row r="8" spans="2:8" x14ac:dyDescent="0.25">
      <c r="B8" s="45" t="s">
        <v>69</v>
      </c>
      <c r="C8" s="45">
        <v>0</v>
      </c>
      <c r="D8" s="46">
        <v>0</v>
      </c>
    </row>
    <row r="9" spans="2:8" ht="15.75" x14ac:dyDescent="0.25">
      <c r="B9" s="49"/>
      <c r="C9" s="18" t="s">
        <v>23</v>
      </c>
      <c r="D9" s="46"/>
    </row>
    <row r="10" spans="2:8" x14ac:dyDescent="0.25">
      <c r="B10" s="45" t="s">
        <v>78</v>
      </c>
      <c r="C10" s="45">
        <v>0</v>
      </c>
      <c r="D10" s="46">
        <v>37</v>
      </c>
      <c r="G10" s="62"/>
      <c r="H10" s="64"/>
    </row>
    <row r="11" spans="2:8" x14ac:dyDescent="0.25">
      <c r="B11" s="45" t="s">
        <v>79</v>
      </c>
      <c r="C11" s="45">
        <v>0</v>
      </c>
      <c r="D11" s="46">
        <v>0</v>
      </c>
      <c r="G11" s="62"/>
      <c r="H11" s="63"/>
    </row>
    <row r="12" spans="2:8" ht="15.75" x14ac:dyDescent="0.25">
      <c r="B12" s="45"/>
      <c r="C12" s="14" t="s">
        <v>55</v>
      </c>
      <c r="D12" s="60">
        <f>SUM(D10:D11)+D8</f>
        <v>37</v>
      </c>
      <c r="G12" s="62"/>
      <c r="H12" s="63"/>
    </row>
    <row r="13" spans="2:8" ht="15.75" x14ac:dyDescent="0.25">
      <c r="B13" s="45"/>
      <c r="C13" s="50"/>
      <c r="D13" s="17"/>
      <c r="G13" s="62"/>
      <c r="H13" s="63"/>
    </row>
    <row r="14" spans="2:8" ht="15.75" x14ac:dyDescent="0.25">
      <c r="C14" s="34" t="s">
        <v>24</v>
      </c>
      <c r="D14" s="17"/>
      <c r="G14" s="62"/>
      <c r="H14" s="63"/>
    </row>
    <row r="15" spans="2:8" ht="15.75" x14ac:dyDescent="0.25">
      <c r="C15" s="18" t="s">
        <v>21</v>
      </c>
      <c r="D15" s="17"/>
      <c r="G15" s="62"/>
      <c r="H15" s="63"/>
    </row>
    <row r="16" spans="2:8" ht="15.75" x14ac:dyDescent="0.25">
      <c r="B16" s="45"/>
      <c r="C16" s="18" t="s">
        <v>23</v>
      </c>
      <c r="D16" s="46"/>
      <c r="G16" s="65"/>
      <c r="H16" s="66"/>
    </row>
    <row r="17" spans="2:8" x14ac:dyDescent="0.25">
      <c r="B17" s="45" t="s">
        <v>69</v>
      </c>
      <c r="C17" s="45">
        <v>0</v>
      </c>
      <c r="D17" s="61"/>
      <c r="G17" s="62"/>
      <c r="H17" s="63"/>
    </row>
    <row r="18" spans="2:8" ht="15.75" x14ac:dyDescent="0.25">
      <c r="C18" s="14" t="s">
        <v>56</v>
      </c>
      <c r="D18" s="60">
        <f>D17</f>
        <v>0</v>
      </c>
      <c r="G18" s="62"/>
      <c r="H18" s="63"/>
    </row>
    <row r="19" spans="2:8" ht="15.75" x14ac:dyDescent="0.25">
      <c r="C19" s="18"/>
      <c r="D19" s="17"/>
    </row>
    <row r="20" spans="2:8" ht="15.75" x14ac:dyDescent="0.25">
      <c r="C20" s="18" t="s">
        <v>25</v>
      </c>
      <c r="D20" s="17"/>
    </row>
    <row r="21" spans="2:8" ht="15.75" x14ac:dyDescent="0.25">
      <c r="C21" s="14" t="s">
        <v>57</v>
      </c>
      <c r="D21" s="17">
        <v>0</v>
      </c>
    </row>
    <row r="22" spans="2:8" ht="15.75" x14ac:dyDescent="0.25">
      <c r="C22" s="18"/>
      <c r="D22" s="17"/>
    </row>
    <row r="23" spans="2:8" ht="15.75" x14ac:dyDescent="0.25">
      <c r="C23" s="18" t="s">
        <v>26</v>
      </c>
      <c r="D23" s="17"/>
    </row>
    <row r="24" spans="2:8" ht="15.75" x14ac:dyDescent="0.25">
      <c r="C24" s="14" t="s">
        <v>58</v>
      </c>
      <c r="D24" s="17">
        <v>0</v>
      </c>
    </row>
    <row r="25" spans="2:8" ht="15.75" x14ac:dyDescent="0.25">
      <c r="C25" s="18"/>
      <c r="D25" s="17"/>
    </row>
    <row r="26" spans="2:8" ht="15.75" x14ac:dyDescent="0.25">
      <c r="C26" s="18" t="s">
        <v>27</v>
      </c>
      <c r="D26" s="17">
        <v>44.84</v>
      </c>
    </row>
    <row r="27" spans="2:8" ht="15.75" x14ac:dyDescent="0.25">
      <c r="C27" s="14"/>
      <c r="D27" s="17"/>
    </row>
    <row r="28" spans="2:8" ht="15.75" x14ac:dyDescent="0.25">
      <c r="C28" s="18" t="s">
        <v>28</v>
      </c>
      <c r="D28" s="17"/>
    </row>
    <row r="29" spans="2:8" ht="15.75" x14ac:dyDescent="0.25">
      <c r="C29" s="14" t="s">
        <v>59</v>
      </c>
      <c r="D29" s="17">
        <v>0</v>
      </c>
    </row>
    <row r="30" spans="2:8" ht="15.75" x14ac:dyDescent="0.25">
      <c r="C30" s="14"/>
      <c r="D30" s="17"/>
    </row>
    <row r="31" spans="2:8" ht="15.75" x14ac:dyDescent="0.25">
      <c r="C31" s="18" t="s">
        <v>29</v>
      </c>
      <c r="D31" s="19"/>
    </row>
    <row r="32" spans="2:8" ht="15.75" x14ac:dyDescent="0.25">
      <c r="C32" s="14" t="s">
        <v>60</v>
      </c>
      <c r="D32" s="17">
        <v>0</v>
      </c>
    </row>
    <row r="33" spans="3:7" ht="15.75" x14ac:dyDescent="0.25">
      <c r="C33" s="51"/>
      <c r="D33" s="17"/>
    </row>
    <row r="34" spans="3:7" ht="15.75" x14ac:dyDescent="0.25">
      <c r="C34" s="18" t="s">
        <v>30</v>
      </c>
      <c r="D34" s="19"/>
    </row>
    <row r="35" spans="3:7" ht="15.75" x14ac:dyDescent="0.25">
      <c r="C35" s="14" t="s">
        <v>61</v>
      </c>
      <c r="D35" s="17">
        <v>0</v>
      </c>
    </row>
    <row r="37" spans="3:7" ht="15.75" x14ac:dyDescent="0.25">
      <c r="C37" s="18" t="s">
        <v>31</v>
      </c>
    </row>
    <row r="38" spans="3:7" ht="15.75" x14ac:dyDescent="0.25">
      <c r="C38" s="51" t="s">
        <v>62</v>
      </c>
      <c r="D38" s="17">
        <f>SUM(D39:E40)</f>
        <v>0</v>
      </c>
    </row>
    <row r="39" spans="3:7" x14ac:dyDescent="0.25">
      <c r="C39" s="67"/>
    </row>
    <row r="40" spans="3:7" x14ac:dyDescent="0.25">
      <c r="C40" s="71"/>
    </row>
    <row r="41" spans="3:7" ht="15.75" x14ac:dyDescent="0.25">
      <c r="C41" s="34" t="s">
        <v>63</v>
      </c>
      <c r="D41" s="68">
        <f>D12+D18+D21+D26+D38</f>
        <v>81.84</v>
      </c>
    </row>
    <row r="42" spans="3:7" x14ac:dyDescent="0.25">
      <c r="G42" s="70"/>
    </row>
  </sheetData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2060"/>
  </sheetPr>
  <dimension ref="A1:K50"/>
  <sheetViews>
    <sheetView showGridLines="0" rightToLeft="1" zoomScaleNormal="100" workbookViewId="0">
      <selection activeCell="D46" sqref="D46"/>
    </sheetView>
  </sheetViews>
  <sheetFormatPr defaultColWidth="9" defaultRowHeight="15.75" x14ac:dyDescent="0.25"/>
  <cols>
    <col min="1" max="1" width="4.625" style="27" customWidth="1"/>
    <col min="2" max="2" width="81.25" style="30" bestFit="1" customWidth="1"/>
    <col min="3" max="3" width="14.5" style="29" bestFit="1" customWidth="1"/>
    <col min="4" max="5" width="9" style="57"/>
    <col min="6" max="6" width="33" style="57" bestFit="1" customWidth="1"/>
    <col min="7" max="7" width="28.125" style="57" bestFit="1" customWidth="1"/>
    <col min="8" max="8" width="10.875" style="57" bestFit="1" customWidth="1"/>
    <col min="9" max="11" width="9" style="57"/>
    <col min="12" max="16384" width="9" style="30"/>
  </cols>
  <sheetData>
    <row r="1" spans="1:11" s="23" customFormat="1" ht="18.75" x14ac:dyDescent="0.3">
      <c r="A1" s="22"/>
      <c r="C1" s="24"/>
      <c r="D1" s="56"/>
      <c r="E1" s="56"/>
      <c r="F1" s="56"/>
      <c r="G1" s="56"/>
      <c r="H1" s="56"/>
      <c r="I1" s="56"/>
      <c r="J1" s="56"/>
      <c r="K1" s="56"/>
    </row>
    <row r="2" spans="1:11" s="23" customFormat="1" ht="18.75" x14ac:dyDescent="0.3">
      <c r="A2" s="22"/>
      <c r="B2" s="26" t="s">
        <v>97</v>
      </c>
      <c r="C2" s="24"/>
      <c r="D2" s="56"/>
      <c r="E2" s="56"/>
      <c r="F2" s="56"/>
      <c r="G2" s="56"/>
      <c r="H2" s="56"/>
      <c r="I2" s="56"/>
      <c r="J2" s="56"/>
      <c r="K2" s="56"/>
    </row>
    <row r="3" spans="1:11" s="23" customFormat="1" ht="18.75" x14ac:dyDescent="0.3">
      <c r="A3" s="22"/>
      <c r="B3" s="25" t="str">
        <f>'כללי '!B2</f>
        <v>מס' אישור - 9957</v>
      </c>
      <c r="C3" s="24"/>
      <c r="D3" s="56"/>
      <c r="E3" s="56"/>
      <c r="F3" s="56"/>
      <c r="G3" s="56"/>
      <c r="H3" s="56"/>
      <c r="I3" s="56"/>
      <c r="J3" s="56"/>
      <c r="K3" s="56"/>
    </row>
    <row r="4" spans="1:11" s="23" customFormat="1" ht="18.75" x14ac:dyDescent="0.3">
      <c r="A4" s="22"/>
      <c r="B4" s="26" t="str">
        <f>'כללי '!B3</f>
        <v>שם הקופה אישית לפיצויים לגילאי  50 -60 עיריית תל אביב</v>
      </c>
      <c r="C4" s="24"/>
      <c r="D4" s="56"/>
      <c r="E4" s="56"/>
      <c r="F4" s="56"/>
      <c r="G4" s="56"/>
      <c r="H4" s="56"/>
      <c r="I4" s="56"/>
      <c r="J4" s="56"/>
      <c r="K4" s="56"/>
    </row>
    <row r="6" spans="1:11" x14ac:dyDescent="0.25">
      <c r="B6" s="18" t="s">
        <v>32</v>
      </c>
      <c r="C6" s="28" t="s">
        <v>68</v>
      </c>
      <c r="G6" s="54"/>
      <c r="H6" s="55"/>
    </row>
    <row r="7" spans="1:11" x14ac:dyDescent="0.25">
      <c r="B7" s="32" t="s">
        <v>91</v>
      </c>
      <c r="C7" s="33"/>
      <c r="D7" s="58"/>
      <c r="E7" s="58"/>
      <c r="G7" s="54"/>
      <c r="H7" s="55"/>
    </row>
    <row r="8" spans="1:11" x14ac:dyDescent="0.25">
      <c r="B8" s="32"/>
      <c r="C8" s="33">
        <v>72</v>
      </c>
      <c r="D8" s="58"/>
      <c r="E8" s="58"/>
      <c r="G8" s="54"/>
      <c r="H8" s="55"/>
    </row>
    <row r="9" spans="1:11" x14ac:dyDescent="0.25">
      <c r="B9" s="14" t="s">
        <v>46</v>
      </c>
      <c r="C9" s="15">
        <f>SUM(C7:C8)</f>
        <v>72</v>
      </c>
      <c r="D9" s="58"/>
      <c r="E9" s="58"/>
      <c r="G9" s="54"/>
      <c r="H9" s="55"/>
    </row>
    <row r="10" spans="1:11" x14ac:dyDescent="0.25">
      <c r="B10" s="16"/>
      <c r="C10" s="15"/>
      <c r="D10" s="58"/>
      <c r="E10" s="58"/>
      <c r="G10" s="54"/>
      <c r="H10" s="55"/>
    </row>
    <row r="11" spans="1:11" x14ac:dyDescent="0.25">
      <c r="B11" s="18" t="s">
        <v>66</v>
      </c>
      <c r="C11" s="31"/>
      <c r="D11" s="58"/>
      <c r="E11" s="58"/>
      <c r="G11" s="54"/>
      <c r="H11" s="55"/>
    </row>
    <row r="12" spans="1:11" x14ac:dyDescent="0.25">
      <c r="B12" s="32" t="s">
        <v>92</v>
      </c>
      <c r="C12" s="33"/>
      <c r="D12" s="58"/>
      <c r="E12" s="58"/>
      <c r="G12" s="54"/>
      <c r="H12" s="55"/>
    </row>
    <row r="13" spans="1:11" x14ac:dyDescent="0.25">
      <c r="B13" s="32"/>
      <c r="C13" s="33">
        <v>222</v>
      </c>
      <c r="D13" s="58"/>
      <c r="E13" s="58"/>
      <c r="G13" s="54"/>
      <c r="H13" s="55"/>
    </row>
    <row r="14" spans="1:11" x14ac:dyDescent="0.25">
      <c r="B14" s="16" t="s">
        <v>67</v>
      </c>
      <c r="C14" s="15">
        <f>SUM(C12:C13)</f>
        <v>222</v>
      </c>
    </row>
    <row r="15" spans="1:11" x14ac:dyDescent="0.25">
      <c r="B15" s="32"/>
      <c r="C15" s="31"/>
    </row>
    <row r="16" spans="1:11" x14ac:dyDescent="0.25">
      <c r="B16" s="18" t="s">
        <v>33</v>
      </c>
      <c r="C16" s="31"/>
    </row>
    <row r="17" spans="2:7" x14ac:dyDescent="0.25">
      <c r="B17" s="20" t="s">
        <v>47</v>
      </c>
      <c r="C17" s="31"/>
    </row>
    <row r="18" spans="2:7" x14ac:dyDescent="0.25">
      <c r="B18" s="32"/>
      <c r="C18" s="31"/>
    </row>
    <row r="19" spans="2:7" x14ac:dyDescent="0.25">
      <c r="B19" s="18" t="s">
        <v>34</v>
      </c>
      <c r="C19" s="31"/>
    </row>
    <row r="20" spans="2:7" x14ac:dyDescent="0.25">
      <c r="B20" s="20" t="s">
        <v>48</v>
      </c>
      <c r="C20" s="31"/>
    </row>
    <row r="21" spans="2:7" x14ac:dyDescent="0.25">
      <c r="B21" s="32"/>
      <c r="C21" s="31"/>
    </row>
    <row r="22" spans="2:7" x14ac:dyDescent="0.25">
      <c r="B22" s="18" t="s">
        <v>35</v>
      </c>
      <c r="C22" s="31"/>
    </row>
    <row r="23" spans="2:7" x14ac:dyDescent="0.25">
      <c r="B23" s="18" t="s">
        <v>36</v>
      </c>
      <c r="C23" s="31"/>
    </row>
    <row r="24" spans="2:7" x14ac:dyDescent="0.25">
      <c r="B24" s="32"/>
      <c r="C24" s="31">
        <v>25.63</v>
      </c>
      <c r="F24" s="32"/>
      <c r="G24" s="31"/>
    </row>
    <row r="25" spans="2:7" x14ac:dyDescent="0.25">
      <c r="B25" s="32"/>
      <c r="C25" s="31">
        <v>0</v>
      </c>
      <c r="F25" s="32"/>
      <c r="G25" s="31"/>
    </row>
    <row r="26" spans="2:7" x14ac:dyDescent="0.25">
      <c r="B26" s="59"/>
      <c r="C26" s="31">
        <v>0</v>
      </c>
      <c r="F26" s="32"/>
      <c r="G26" s="31"/>
    </row>
    <row r="27" spans="2:7" x14ac:dyDescent="0.25">
      <c r="B27" s="32"/>
      <c r="C27" s="31">
        <v>0</v>
      </c>
      <c r="F27" s="32"/>
      <c r="G27" s="31"/>
    </row>
    <row r="28" spans="2:7" x14ac:dyDescent="0.25">
      <c r="B28" s="16" t="s">
        <v>49</v>
      </c>
      <c r="C28" s="72">
        <f>SUM(C24:C27)</f>
        <v>25.63</v>
      </c>
    </row>
    <row r="29" spans="2:7" x14ac:dyDescent="0.25">
      <c r="B29" s="14"/>
      <c r="C29" s="57"/>
    </row>
    <row r="30" spans="2:7" x14ac:dyDescent="0.25">
      <c r="B30" s="18" t="s">
        <v>37</v>
      </c>
      <c r="C30" s="58"/>
    </row>
    <row r="31" spans="2:7" x14ac:dyDescent="0.25">
      <c r="B31" s="18" t="s">
        <v>38</v>
      </c>
      <c r="C31" s="21"/>
    </row>
    <row r="32" spans="2:7" x14ac:dyDescent="0.25">
      <c r="B32" s="32"/>
      <c r="C32" s="31">
        <v>3.42</v>
      </c>
    </row>
    <row r="33" spans="2:4" x14ac:dyDescent="0.25">
      <c r="B33" s="32"/>
      <c r="C33" s="31">
        <v>0</v>
      </c>
    </row>
    <row r="34" spans="2:4" x14ac:dyDescent="0.25">
      <c r="B34" s="14" t="s">
        <v>50</v>
      </c>
      <c r="C34" s="17">
        <f>SUM(C32:C33)</f>
        <v>3.42</v>
      </c>
    </row>
    <row r="36" spans="2:4" x14ac:dyDescent="0.25">
      <c r="B36" s="18" t="s">
        <v>39</v>
      </c>
    </row>
    <row r="37" spans="2:4" x14ac:dyDescent="0.25">
      <c r="B37" s="18" t="s">
        <v>40</v>
      </c>
    </row>
    <row r="38" spans="2:4" x14ac:dyDescent="0.25">
      <c r="B38" s="18" t="s">
        <v>41</v>
      </c>
    </row>
    <row r="39" spans="2:4" x14ac:dyDescent="0.25">
      <c r="B39" s="16" t="s">
        <v>51</v>
      </c>
      <c r="C39" s="15">
        <v>0</v>
      </c>
    </row>
    <row r="41" spans="2:4" x14ac:dyDescent="0.25">
      <c r="B41" s="18" t="s">
        <v>42</v>
      </c>
    </row>
    <row r="42" spans="2:4" x14ac:dyDescent="0.25">
      <c r="B42" s="18" t="s">
        <v>43</v>
      </c>
    </row>
    <row r="43" spans="2:4" x14ac:dyDescent="0.25">
      <c r="B43" s="32"/>
      <c r="C43" s="31">
        <v>10.9</v>
      </c>
      <c r="D43" s="58"/>
    </row>
    <row r="44" spans="2:4" x14ac:dyDescent="0.25">
      <c r="B44" s="14" t="s">
        <v>52</v>
      </c>
      <c r="C44" s="17">
        <f>C43</f>
        <v>10.9</v>
      </c>
    </row>
    <row r="46" spans="2:4" x14ac:dyDescent="0.25">
      <c r="B46" s="18" t="s">
        <v>44</v>
      </c>
      <c r="C46" s="29">
        <v>3.31</v>
      </c>
    </row>
    <row r="47" spans="2:4" x14ac:dyDescent="0.25">
      <c r="B47" s="14" t="s">
        <v>45</v>
      </c>
      <c r="C47" s="17">
        <f>C46</f>
        <v>3.31</v>
      </c>
    </row>
    <row r="49" spans="2:3" x14ac:dyDescent="0.25">
      <c r="B49" s="20" t="s">
        <v>53</v>
      </c>
      <c r="C49" s="21">
        <f>C44+C34+C14+C28+C9+C47</f>
        <v>337.26</v>
      </c>
    </row>
    <row r="50" spans="2:3" x14ac:dyDescent="0.25">
      <c r="B50" s="20" t="s">
        <v>54</v>
      </c>
      <c r="C50" s="21">
        <f>'כללי '!D30</f>
        <v>151293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כללי </vt:lpstr>
      <vt:lpstr>פרוט עמלות והוצאות </vt:lpstr>
      <vt:lpstr>פרוט עמלות ניהול חיצוני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2026-05-18T06:37:43Z</dcterms:modified>
</cp:coreProperties>
</file>